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80" tabRatio="878" firstSheet="16" activeTab="21"/>
  </bookViews>
  <sheets>
    <sheet name="БИЛАНС СТАЊА-31.12.2023" sheetId="62" r:id="rId1"/>
    <sheet name="БИЛАНС УСПЕХА-31.12.2023" sheetId="63" r:id="rId2"/>
    <sheet name="ТОКОВИ ГОТОВИНЕ 31.12.2023" sheetId="64" r:id="rId3"/>
    <sheet name="ЦИЉЕВИ " sheetId="65" r:id="rId4"/>
    <sheet name="ПОСЛОВНИ РИЗИЦИ" sheetId="66" r:id="rId5"/>
    <sheet name="АНАЛИЗА" sheetId="56" r:id="rId6"/>
    <sheet name="АНАЛИЗА 2" sheetId="59" r:id="rId7"/>
    <sheet name="БИЛАНС СТАЊА 2024" sheetId="67" r:id="rId8"/>
    <sheet name="БИЛАНС УСПЕХА 2024" sheetId="68" r:id="rId9"/>
    <sheet name="ТОКОВИ ГОТОВИНЕ 2024" sheetId="69" r:id="rId10"/>
    <sheet name="СУБВЕНЦИЈЕ" sheetId="46" r:id="rId11"/>
    <sheet name="ТРОШКОВИ ЗАПОСЛЕНИХ" sheetId="34" r:id="rId12"/>
    <sheet name="БРОЈ ЗАПОСЛЕНИХ" sheetId="43" r:id="rId13"/>
    <sheet name="СТРУКТУРА ЗАПОСЛЕНИХ" sheetId="55" r:id="rId14"/>
    <sheet name="ДИНАМИКА ЗАПОШЉАВАЊА" sheetId="71" r:id="rId15"/>
    <sheet name="ИСПЛАЋЕНА МАСА" sheetId="35" r:id="rId16"/>
    <sheet name="РАСПОН ЗАРАДА" sheetId="60" r:id="rId17"/>
    <sheet name="МАСА ЗАРАДА" sheetId="70" r:id="rId18"/>
    <sheet name="НАКНАДЕ" sheetId="54" r:id="rId19"/>
    <sheet name=" НАКНАДЕ 2" sheetId="36" r:id="rId20"/>
    <sheet name="КРЕДИТНА ЗАДУЖЕНОСТ" sheetId="50" r:id="rId21"/>
    <sheet name="ПЛАН ДОБРА И УСЛУГА" sheetId="22" r:id="rId22"/>
    <sheet name="ИНВЕСТИЦИЈЕ" sheetId="24" r:id="rId23"/>
    <sheet name="ПОСЕБНЕ НАМЕНЕ" sheetId="20" r:id="rId24"/>
    <sheet name="Sheet1" sheetId="72" r:id="rId25"/>
    <sheet name="Sheet2" sheetId="73" r:id="rId26"/>
    <sheet name="Sheet3" sheetId="74" r:id="rId27"/>
    <sheet name="Sheet4" sheetId="75" r:id="rId28"/>
    <sheet name="Sheet5" sheetId="76" r:id="rId29"/>
    <sheet name="Sheet6" sheetId="77" r:id="rId30"/>
    <sheet name="Sheet7" sheetId="78" r:id="rId31"/>
  </sheets>
  <definedNames>
    <definedName name="_xlnm.Print_Area" localSheetId="19">' НАКНАДЕ 2'!$B$1:$J$43</definedName>
    <definedName name="_xlnm.Print_Area" localSheetId="5">АНАЛИЗА!$A$1:$F$50</definedName>
    <definedName name="_xlnm.Print_Area" localSheetId="6">'АНАЛИЗА 2'!$A$1:$F$47</definedName>
    <definedName name="_xlnm.Print_Area" localSheetId="22">ИНВЕСТИЦИЈЕ!$B$1:$O$38</definedName>
    <definedName name="_xlnm.Print_Area" localSheetId="15">'ИСПЛАЋЕНА МАСА'!$A$2:$N$70</definedName>
    <definedName name="_xlnm.Print_Area" localSheetId="20">'КРЕДИТНА ЗАДУЖЕНОСТ'!$B$2:$Q$26</definedName>
    <definedName name="_xlnm.Print_Area" localSheetId="17">'МАСА ЗАРАДА'!$A$2:$N$49</definedName>
    <definedName name="_xlnm.Print_Area" localSheetId="21">'ПЛАН ДОБРА И УСЛУГА'!$A$1:$I$41</definedName>
    <definedName name="_xlnm.Print_Area" localSheetId="23">'ПОСЕБНЕ НАМЕНЕ'!$B$1:$I$17</definedName>
    <definedName name="_xlnm.Print_Area" localSheetId="13">'СТРУКТУРА ЗАПОСЛЕНИХ'!$B$1:$L$31</definedName>
    <definedName name="_xlnm.Print_Area" localSheetId="11">'ТРОШКОВИ ЗАПОСЛЕНИХ'!$B$1:$I$41</definedName>
    <definedName name="_xlnm.Print_Titles" localSheetId="7">'БИЛАНС СТАЊА 2024'!$4:$5</definedName>
    <definedName name="_xlnm.Print_Titles" localSheetId="0">'БИЛАНС СТАЊА-31.12.2023'!$4:$5</definedName>
    <definedName name="_xlnm.Print_Titles" localSheetId="8">'БИЛАНС УСПЕХА 2024'!$5:$8</definedName>
    <definedName name="_xlnm.Print_Titles" localSheetId="1">'БИЛАНС УСПЕХА-31.12.2023'!$5:$6</definedName>
    <definedName name="_xlnm.Print_Titles" localSheetId="9">'ТОКОВИ ГОТОВИНЕ 2024'!$5:$7</definedName>
    <definedName name="_xlnm.Print_Titles" localSheetId="2">'ТОКОВИ ГОТОВИНЕ 31.12.2023'!$5:$6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<sst xmlns="http://schemas.openxmlformats.org/spreadsheetml/2006/main" count="2297" uniqueCount="1300">
  <si>
    <t>Прилог 1</t>
  </si>
  <si>
    <t>БИЛАНС СТАЊА  на дан 31.12.2023. године</t>
  </si>
  <si>
    <t>у 000 динара</t>
  </si>
  <si>
    <t>Група рачуна, рачун</t>
  </si>
  <si>
    <t>П О З И Ц И Ј А</t>
  </si>
  <si>
    <t>АОП</t>
  </si>
  <si>
    <t>План на дан 31.12.2023.</t>
  </si>
  <si>
    <t>Реализација (процена) на дан 31.12.2023.</t>
  </si>
  <si>
    <t>АКТИВА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</si>
  <si>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</si>
  <si>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</si>
  <si>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</si>
  <si>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</si>
  <si>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</si>
  <si>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</si>
  <si>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</si>
  <si>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</si>
  <si>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</si>
  <si>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</si>
  <si>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010</t>
  </si>
  <si>
    <t>1. Улагања у развој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</si>
  <si>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</si>
  <si>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</si>
  <si>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</si>
  <si>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</si>
  <si>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>013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</si>
  <si>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</si>
  <si>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</si>
  <si>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</si>
  <si>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</si>
  <si>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</si>
  <si>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</si>
  <si>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</si>
  <si>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</si>
  <si>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</si>
  <si>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</si>
  <si>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</si>
  <si>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</si>
  <si>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</si>
  <si>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</si>
  <si>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</si>
  <si>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</si>
  <si>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</si>
  <si>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</si>
  <si>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</si>
  <si>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</si>
  <si>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</si>
  <si>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</si>
  <si>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</si>
  <si>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</si>
  <si>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</si>
  <si>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</si>
  <si>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</si>
  <si>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</si>
  <si>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</si>
  <si>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</si>
  <si>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</si>
  <si>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</si>
  <si>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</si>
  <si>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</si>
  <si>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</si>
  <si>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</si>
  <si>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</si>
  <si>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</si>
  <si>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</si>
  <si>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</si>
  <si>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</si>
  <si>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</si>
  <si>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</si>
  <si>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</si>
  <si>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</si>
  <si>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</si>
  <si>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</si>
  <si>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</si>
  <si>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</si>
  <si>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</si>
  <si>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</si>
  <si>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</si>
  <si>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</si>
  <si>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</si>
  <si>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</si>
  <si>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</si>
  <si>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>046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</si>
  <si>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</si>
  <si>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</si>
  <si>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>047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</si>
  <si>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</si>
  <si>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</si>
  <si>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</si>
  <si>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</si>
  <si>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</si>
  <si>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</si>
  <si>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</si>
  <si>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</si>
  <si>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</si>
  <si>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</si>
  <si>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</si>
  <si>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</si>
  <si>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</si>
  <si>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</si>
  <si>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</si>
  <si>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</si>
  <si>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</si>
  <si>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</si>
  <si>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</si>
  <si>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</si>
  <si>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</si>
  <si>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</si>
  <si>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</si>
  <si>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</si>
  <si>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</si>
  <si>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</si>
  <si>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</si>
  <si>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</si>
  <si>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</si>
  <si>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</si>
  <si>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</si>
  <si>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</si>
  <si>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</si>
  <si>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</si>
  <si>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</si>
  <si>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</si>
  <si>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</si>
  <si>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</si>
  <si>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</si>
  <si>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</si>
  <si>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</si>
  <si>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</si>
  <si>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</si>
  <si>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</si>
  <si>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</si>
  <si>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</si>
  <si>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</si>
  <si>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</si>
  <si>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</si>
  <si>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</si>
  <si>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</si>
  <si>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</si>
  <si>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</si>
  <si>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</si>
  <si>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</si>
  <si>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</si>
  <si>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</si>
  <si>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</si>
  <si>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</si>
  <si>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</si>
  <si>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</si>
  <si>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</si>
  <si>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</si>
  <si>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</si>
  <si>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</si>
  <si>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</si>
  <si>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</si>
  <si>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</si>
  <si>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</si>
  <si>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</si>
  <si>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</si>
  <si>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</si>
  <si>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</si>
  <si>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</si>
  <si>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</si>
  <si>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</si>
  <si>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</si>
  <si>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</si>
  <si>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</si>
  <si>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</si>
  <si>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</si>
  <si>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</si>
  <si>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</si>
  <si>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</si>
  <si>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</si>
  <si>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</si>
  <si>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</si>
  <si>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</si>
  <si>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</si>
  <si>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ПАСИВА</t>
  </si>
  <si>
    <t>A. КАПИТАЛ</t>
  </si>
  <si>
    <t>0401</t>
  </si>
  <si>
    <t>(0402 + 0403 + 0404 + 0405 + 0406 - 0407 + 0408 + 0411 - 0412) ≥ 0</t>
  </si>
  <si>
    <t>30, осим 306</t>
  </si>
  <si>
    <t xml:space="preserve">I. ОСНОВНИ КАПИТАЛ </t>
  </si>
  <si>
    <t>0402</t>
  </si>
  <si>
    <t xml:space="preserve">II. УПИСАНИ А НЕУПЛАЋЕНИ КАПИТАЛ </t>
  </si>
  <si>
    <t>0403</t>
  </si>
  <si>
    <t xml:space="preserve">III. ЕМИСИОНА ПРЕМИЈА </t>
  </si>
  <si>
    <t>0404</t>
  </si>
  <si>
    <t xml:space="preserve">IV. РЕЗЕРВЕ </t>
  </si>
  <si>
    <t>0405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</si>
  <si>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</si>
  <si>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</si>
  <si>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0406</t>
  </si>
  <si>
    <t>дуговни салдо рачуна 331, 332, 333, 334, 335, 336 и 337</t>
  </si>
  <si>
    <t xml:space="preserve">VI. НЕРЕАЛИЗОВАНИ ГУБИЦИ ПО ОСНОВУ ФИНАНСИЈСКИХ СРЕДСТАВА И ДРУГИХ КОМПОНЕНТИ ОСТАЛОГ СВЕОБУХВАТНОГ РЕЗУЛТАТА </t>
  </si>
  <si>
    <t>0407</t>
  </si>
  <si>
    <t>VII. НЕРАСПОРЕЂЕНИ ДОБИТАК (0409 + 0410)</t>
  </si>
  <si>
    <t>0408</t>
  </si>
  <si>
    <t>1. Нераспоређени добитак ранијих година</t>
  </si>
  <si>
    <t>0409</t>
  </si>
  <si>
    <t xml:space="preserve">2. Нераспоређени добитак текуће године </t>
  </si>
  <si>
    <t>0410</t>
  </si>
  <si>
    <t xml:space="preserve">VIII. УЧЕШЋА БЕЗ ПРАВА КОНТРОЛЕ </t>
  </si>
  <si>
    <t>0411</t>
  </si>
  <si>
    <t>IX. ГУБИТАК (0413 + 0414)</t>
  </si>
  <si>
    <t>0412</t>
  </si>
  <si>
    <t xml:space="preserve">1. Губитак ранијих година </t>
  </si>
  <si>
    <t>0413</t>
  </si>
  <si>
    <t>2. Губитак текуће године</t>
  </si>
  <si>
    <t>0414</t>
  </si>
  <si>
    <t xml:space="preserve">Б. ДУГОРОЧНА РЕЗЕРВИСАЊА И ДУГОРОЧНЕ ОБАВЕЗЕ </t>
  </si>
  <si>
    <t>0415</t>
  </si>
  <si>
    <t>(0416 + 0420 + 0428)</t>
  </si>
  <si>
    <t xml:space="preserve">I. ДУГОРОЧНА РЕЗЕРВИСАЊА </t>
  </si>
  <si>
    <t>0416</t>
  </si>
  <si>
    <t>(0417+0418+0419)</t>
  </si>
  <si>
    <t xml:space="preserve">1. Резервисања за накнаде и друге бенефиције запослених </t>
  </si>
  <si>
    <t>0417</t>
  </si>
  <si>
    <t xml:space="preserve">2. Резервисања за трошкове у гарантном року </t>
  </si>
  <si>
    <t>0418</t>
  </si>
  <si>
    <t>40, осим 400 и 404</t>
  </si>
  <si>
    <t xml:space="preserve">3. Остала дугорочна резервисања </t>
  </si>
  <si>
    <t>0419</t>
  </si>
  <si>
    <t xml:space="preserve">II. ДУГОРОЧНЕ ОБАВЕЗЕ </t>
  </si>
  <si>
    <t>0420</t>
  </si>
  <si>
    <t>(0421 + 0422 + 0423 + 0424 + 0425 + 0426 + 0427)</t>
  </si>
  <si>
    <t xml:space="preserve">1. Обавезе које се могу конвертовати у капитал </t>
  </si>
  <si>
    <t>0421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</si>
  <si>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</si>
  <si>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</si>
  <si>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</si>
  <si>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</si>
  <si>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0423</t>
  </si>
  <si>
    <t>414 и 416 (део)</t>
  </si>
  <si>
    <t xml:space="preserve">4. Дугорочни кредити, зајмови и обавезе по основу лизинга у земљи </t>
  </si>
  <si>
    <t>0424</t>
  </si>
  <si>
    <t>415 и 416 (део)</t>
  </si>
  <si>
    <t xml:space="preserve">5. Дугорочни кредити, зајмови и обавезе по основу лизинга у иностранству </t>
  </si>
  <si>
    <t>0425</t>
  </si>
  <si>
    <t xml:space="preserve">6. Обавезе по емитованим хартијама од вредности </t>
  </si>
  <si>
    <t>0426</t>
  </si>
  <si>
    <t xml:space="preserve">7. Остале дугорочне обавезе </t>
  </si>
  <si>
    <t>0427</t>
  </si>
  <si>
    <t>49 (део), осим 498 и 495 (део)</t>
  </si>
  <si>
    <t xml:space="preserve">III. ДУГОРОЧНА ПАСИВНА ВРЕМЕНСКА РАЗГРАНИЧЕЊА </t>
  </si>
  <si>
    <t>0428</t>
  </si>
  <si>
    <t xml:space="preserve">В. ОДЛОЖЕНЕ ПОРЕСКЕ ОБАВЕЗЕ </t>
  </si>
  <si>
    <t>0429</t>
  </si>
  <si>
    <t>495 (део)</t>
  </si>
  <si>
    <t xml:space="preserve">Г. ДУГОРОЧНИ ОДЛОЖЕНИ ПРИХОДИ И ПРИМЉЕНЕ ДОНАЦИЈЕ </t>
  </si>
  <si>
    <t>0430</t>
  </si>
  <si>
    <t xml:space="preserve">Д. КРАТКОРОЧНА РЕЗЕРВИСАЊА И КРАТКОРОЧНЕ ОБАВЕЗЕ </t>
  </si>
  <si>
    <t>0431</t>
  </si>
  <si>
    <t>(0432 + 0433 + 0441 + 0442 + 0449 + 0453 + 0454)</t>
  </si>
  <si>
    <t xml:space="preserve">I. КРАТКОРОЧНА РЕЗЕРВИСАЊА </t>
  </si>
  <si>
    <t>0432</t>
  </si>
  <si>
    <t>42, осим 427</t>
  </si>
  <si>
    <t xml:space="preserve">II. КРАТКОРОЧНЕ ФИНАНСИЈСКЕ ОБАВЕЗЕ </t>
  </si>
  <si>
    <t>0433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</si>
  <si>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</si>
  <si>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</si>
  <si>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</si>
  <si>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>0434</t>
  </si>
  <si>
    <t xml:space="preserve">2. Обавезе по основу кредита према матичном, зависним и осталим повезаним лицима у иностранству </t>
  </si>
  <si>
    <t>0435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</si>
  <si>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</si>
  <si>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</si>
  <si>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0436</t>
  </si>
  <si>
    <t>422 (део), 424 (део), 425 (део) и 429 (део)</t>
  </si>
  <si>
    <t xml:space="preserve">4. Обавезе по основу кредита од домаћих банака </t>
  </si>
  <si>
    <t>0437</t>
  </si>
  <si>
    <t xml:space="preserve">423, 424 (део), 425 (део) и 429 (део) </t>
  </si>
  <si>
    <t xml:space="preserve">5. Кредити, зајмови и обавезе из иностранства </t>
  </si>
  <si>
    <t>0438</t>
  </si>
  <si>
    <t xml:space="preserve">6. Обавезе по краткорочним хартијама од вредности </t>
  </si>
  <si>
    <t>0439</t>
  </si>
  <si>
    <t xml:space="preserve">7. Обавезе по основу финансијских деривата </t>
  </si>
  <si>
    <t>0440</t>
  </si>
  <si>
    <t xml:space="preserve">III. ПРИМЉЕНИ АВАНСИ, ДЕПОЗИТИ И КАУЦИЈЕ </t>
  </si>
  <si>
    <t>0441</t>
  </si>
  <si>
    <t>43, осим 430</t>
  </si>
  <si>
    <t xml:space="preserve">IV. ОБАВЕЗЕ ИЗ ПОСЛОВАЊА </t>
  </si>
  <si>
    <t>0442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</si>
  <si>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</si>
  <si>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</si>
  <si>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</si>
  <si>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0443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</si>
  <si>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</si>
  <si>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</si>
  <si>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>0444</t>
  </si>
  <si>
    <t xml:space="preserve">3. Обавезе према добављачима у земљи </t>
  </si>
  <si>
    <t>0445</t>
  </si>
  <si>
    <t xml:space="preserve">4. Обавезе према добављачима  у иностранству </t>
  </si>
  <si>
    <t>0446</t>
  </si>
  <si>
    <t>439 (део)</t>
  </si>
  <si>
    <t xml:space="preserve">5. Обавезе по меницама </t>
  </si>
  <si>
    <t>0447</t>
  </si>
  <si>
    <t xml:space="preserve">6. Остале обавезе из пословања </t>
  </si>
  <si>
    <t>0448</t>
  </si>
  <si>
    <t>44,45,46, осим 467, 47 и 48</t>
  </si>
  <si>
    <t xml:space="preserve">V. ОСТАЛЕ КРАТКОРОЧНЕ ОБАВЕЗЕ </t>
  </si>
  <si>
    <t>0449</t>
  </si>
  <si>
    <t>(0450 + 0451 + 0452)</t>
  </si>
  <si>
    <t>44, 45 и 46 осим 467</t>
  </si>
  <si>
    <t xml:space="preserve">1. Остале краткорочне обавезе </t>
  </si>
  <si>
    <t>0450</t>
  </si>
  <si>
    <t>47,48 осим 481</t>
  </si>
  <si>
    <t xml:space="preserve">2. Обавезе по основу пореза на додату вредност и осталих јавних прихода </t>
  </si>
  <si>
    <t>0451</t>
  </si>
  <si>
    <t xml:space="preserve">3. Обавезе по основу пореза на добитак </t>
  </si>
  <si>
    <t>0452</t>
  </si>
  <si>
    <t xml:space="preserve">VI. ОБАВЕЗЕ ПО ОСНОВУ СРЕДСТАВА НАМЕЊЕНИХ ПРОДАЈИ И СРЕДСТАВА ПОСЛОВАЊА КОЈЕ ЈЕ ОБУСТАВЉЕНО </t>
  </si>
  <si>
    <t>0453</t>
  </si>
  <si>
    <t>49 (део) осим 498</t>
  </si>
  <si>
    <t xml:space="preserve">VII. КРАТКОРОЧНА ПАСИВНА ВРЕМЕНСКА РАЗГРАНИЧЕЊА </t>
  </si>
  <si>
    <t>0454</t>
  </si>
  <si>
    <t xml:space="preserve">Ђ. ГУБИТАК ИЗНАД ВИСИНЕ КАПИТАЛА </t>
  </si>
  <si>
    <t>0455</t>
  </si>
  <si>
    <t>(0415 + 0429 + 0430 + 0431 - 0059) ≥ 0 = 0407 + 0412 - 0402 - 0403 - 0404 - 0405 - 0406 - 0408 - 0411) ≥ 0</t>
  </si>
  <si>
    <t xml:space="preserve">E. УКУПНА ПАСИВА </t>
  </si>
  <si>
    <t>0456</t>
  </si>
  <si>
    <t>(0401 + 0415 + 0429 + 0430 + 0431 - 0455)</t>
  </si>
  <si>
    <t xml:space="preserve">Ж. ВАНБИЛАНСНА ПАСИВА </t>
  </si>
  <si>
    <t>0457</t>
  </si>
  <si>
    <t>Прилог 1а</t>
  </si>
  <si>
    <t>БИЛАНС УСПЕХА</t>
  </si>
  <si>
    <t>за период од 01.01.2023. до 31.12.2023. године</t>
  </si>
  <si>
    <t>План
01.01-31.12.2023.</t>
  </si>
  <si>
    <t>Реализација (процена)
01.01-31.12.2023.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</si>
  <si>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</si>
  <si>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</si>
  <si>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</si>
  <si>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</si>
  <si>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</si>
  <si>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</si>
  <si>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</si>
  <si>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</si>
  <si>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</si>
  <si>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</si>
  <si>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</si>
  <si>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</si>
  <si>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</si>
  <si>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</si>
  <si>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</si>
  <si>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</si>
  <si>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</si>
  <si>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</si>
  <si>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</si>
  <si>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</si>
  <si>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</si>
  <si>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</si>
  <si>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</si>
  <si>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</si>
  <si>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</si>
  <si>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</si>
  <si>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</si>
  <si>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</si>
  <si>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</si>
  <si>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</si>
  <si>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</si>
  <si>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</si>
  <si>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</si>
  <si>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</si>
  <si>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</si>
  <si>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</si>
  <si>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</si>
  <si>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</si>
  <si>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</si>
  <si>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</si>
  <si>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</si>
  <si>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</si>
  <si>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</si>
  <si>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</si>
  <si>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</si>
  <si>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</si>
  <si>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</si>
  <si>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</si>
  <si>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</si>
  <si>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</si>
  <si>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</si>
  <si>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</si>
  <si>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</si>
  <si>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</si>
  <si>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</si>
  <si>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</si>
  <si>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</si>
  <si>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</si>
  <si>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</si>
  <si>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</si>
  <si>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</si>
  <si>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</si>
  <si>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</si>
  <si>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</si>
  <si>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</si>
  <si>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</si>
  <si>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</si>
  <si>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</si>
  <si>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</si>
  <si>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</si>
  <si>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</si>
  <si>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</si>
  <si>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</si>
  <si>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/>
        <sz val="9"/>
        <rFont val="Arial"/>
        <charset val="134"/>
      </rPr>
      <t>(1045 </t>
    </r>
    <r>
      <rPr>
        <sz val="9"/>
        <rFont val="Arial"/>
        <charset val="134"/>
      </rPr>
      <t>-</t>
    </r>
    <r>
      <rPr>
        <b/>
        <sz val="9"/>
        <rFont val="Arial"/>
        <charset val="134"/>
      </rPr>
      <t> 1046 + 1047 </t>
    </r>
    <r>
      <rPr>
        <sz val="9"/>
        <rFont val="Arial"/>
        <charset val="134"/>
      </rPr>
      <t>-</t>
    </r>
    <r>
      <rPr>
        <b/>
        <sz val="9"/>
        <rFont val="Arial"/>
        <charset val="134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</si>
  <si>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</si>
  <si>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</si>
  <si>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</si>
  <si>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</si>
  <si>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</si>
  <si>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</si>
  <si>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</si>
  <si>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</si>
  <si>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</si>
  <si>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</si>
  <si>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</si>
  <si>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</si>
  <si>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</si>
  <si>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</si>
  <si>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</si>
  <si>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</si>
  <si>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</si>
  <si>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</si>
  <si>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</si>
  <si>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</si>
  <si>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1б</t>
  </si>
  <si>
    <t>ИЗВЕШТАЈ О ТОКОВИМА ГОТОВИНЕ</t>
  </si>
  <si>
    <t>у периоду од 01.01. до 31.12.2023. године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</si>
  <si>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</si>
  <si>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</si>
  <si>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</si>
  <si>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</si>
  <si>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</si>
  <si>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</si>
  <si>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</si>
  <si>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</si>
  <si>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</si>
  <si>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</si>
  <si>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</si>
  <si>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</si>
  <si>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</si>
  <si>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</si>
  <si>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</si>
  <si>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</si>
  <si>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</si>
  <si>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</si>
  <si>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</si>
  <si>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</si>
  <si>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</si>
  <si>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</si>
  <si>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</si>
  <si>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</si>
  <si>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>5. Примљене дивиденде</t>
  </si>
  <si>
    <t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</si>
  <si>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</si>
  <si>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</si>
  <si>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</si>
  <si>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</si>
  <si>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</si>
  <si>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</si>
  <si>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</si>
  <si>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1. Увећање основног капитала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</si>
  <si>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</si>
  <si>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</si>
  <si>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</si>
  <si>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</si>
  <si>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</si>
  <si>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</si>
  <si>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</si>
  <si>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</si>
  <si>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</si>
  <si>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</si>
  <si>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</si>
  <si>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</si>
  <si>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</si>
  <si>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rPr>
        <b/>
        <sz val="9"/>
        <rFont val="Arial"/>
        <charset val="134"/>
      </rPr>
      <t xml:space="preserve">Г. СВЕГА ПРИЛИВ ГОТОВИНЕ </t>
    </r>
    <r>
      <rPr>
        <sz val="9"/>
        <rFont val="Arial"/>
        <charset val="134"/>
      </rPr>
      <t>(3001 + 3017 + 3029)</t>
    </r>
  </si>
  <si>
    <r>
      <rPr>
        <b/>
        <sz val="9"/>
        <rFont val="Arial"/>
        <charset val="134"/>
      </rPr>
      <t xml:space="preserve">Д. СВЕГА ОДЛИВ ГОТОВИНЕ </t>
    </r>
    <r>
      <rPr>
        <sz val="9"/>
        <rFont val="Arial"/>
        <charset val="134"/>
      </rPr>
      <t>(3006 + 3023 + 3037)</t>
    </r>
  </si>
  <si>
    <r>
      <rPr>
        <b/>
        <sz val="9"/>
        <rFont val="Arial"/>
        <charset val="134"/>
      </rPr>
      <t xml:space="preserve">Ђ. НЕТО ПРИЛИВ ГОТОВИНЕ </t>
    </r>
    <r>
      <rPr>
        <sz val="9"/>
        <rFont val="Arial"/>
        <charset val="134"/>
      </rPr>
      <t>(3048 - 3049) ≥ 0</t>
    </r>
  </si>
  <si>
    <r>
      <rPr>
        <b/>
        <sz val="9"/>
        <rFont val="Arial"/>
        <charset val="134"/>
      </rPr>
      <t xml:space="preserve">E. НЕТО ОДЛИВ ГОТОВИНЕ </t>
    </r>
    <r>
      <rPr>
        <sz val="9"/>
        <rFont val="Arial"/>
        <charset val="134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</si>
  <si>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</si>
  <si>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</si>
  <si>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</si>
  <si>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</si>
  <si>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</si>
  <si>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2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</si>
  <si>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</si>
  <si>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</si>
  <si>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</si>
  <si>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</si>
  <si>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</si>
  <si>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</si>
  <si>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</si>
  <si>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2024. година</t>
  </si>
  <si>
    <t>2025. година</t>
  </si>
  <si>
    <t>2026. година</t>
  </si>
  <si>
    <t>Прилог 3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</si>
  <si>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</si>
  <si>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</si>
  <si>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</si>
  <si>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</si>
  <si>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</si>
  <si>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</si>
  <si>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Пословни ризици и план управљања ризицима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</si>
  <si>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</si>
  <si>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</si>
  <si>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</si>
  <si>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</si>
  <si>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</si>
  <si>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</si>
  <si>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Избор</t>
  </si>
  <si>
    <t>Вероватноћа</t>
  </si>
  <si>
    <t>Утицај</t>
  </si>
  <si>
    <t>3=1*2</t>
  </si>
  <si>
    <t>Ефекат ризика</t>
  </si>
  <si>
    <t>НАПОМЕНА: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</si>
  <si>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</si>
  <si>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</si>
  <si>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</si>
  <si>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</si>
  <si>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</si>
  <si>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</si>
  <si>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</si>
  <si>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</si>
  <si>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</si>
  <si>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Прилог 4</t>
  </si>
  <si>
    <t>Приказ планираних и реализованих индикатора пословања</t>
  </si>
  <si>
    <t>2021. година</t>
  </si>
  <si>
    <t>2022. година</t>
  </si>
  <si>
    <t>2023. година</t>
  </si>
  <si>
    <t>Укупни капитал</t>
  </si>
  <si>
    <t>План</t>
  </si>
  <si>
    <t>Реализација</t>
  </si>
  <si>
    <t>-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</si>
  <si>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</si>
  <si>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</si>
  <si>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</si>
  <si>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Пословни приходи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</si>
  <si>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</si>
  <si>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</si>
  <si>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</si>
  <si>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</si>
  <si>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</si>
  <si>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Инвестиције</t>
  </si>
  <si>
    <t>Напомена: У последњој колони код % одступања реализације у односу на реализацију претходне године, пореде се план за 2024. годину и реализација из 2023. године.</t>
  </si>
  <si>
    <t>Просечна  нето зарада = збир свих исплаћених нето зарада у години / 12 / број запослених</t>
  </si>
  <si>
    <t>2021. година реализација</t>
  </si>
  <si>
    <t>2022. година реализација</t>
  </si>
  <si>
    <t>2023. година реализација (процена)</t>
  </si>
  <si>
    <t>План 2024. година</t>
  </si>
  <si>
    <t>EBITDA</t>
  </si>
  <si>
    <t>ROA</t>
  </si>
  <si>
    <t>ROE</t>
  </si>
  <si>
    <t>Оперативни новчани ток</t>
  </si>
  <si>
    <t>Дуг / капитал</t>
  </si>
  <si>
    <t>Ликвидност</t>
  </si>
  <si>
    <t>% зарада у пословним приходима</t>
  </si>
  <si>
    <t>Стање на дан 31.12.2021.</t>
  </si>
  <si>
    <t>Стање на дан 31.12.2022.</t>
  </si>
  <si>
    <t>Стање на дан 31.12.2023.</t>
  </si>
  <si>
    <t>План на дан 31.12.2024.</t>
  </si>
  <si>
    <t>Кредитно задужење без гаранције државе</t>
  </si>
  <si>
    <t>Кредитно задужење са гаранцијом државе</t>
  </si>
  <si>
    <t>Укупно кредитно задужење</t>
  </si>
  <si>
    <t>Субвенције</t>
  </si>
  <si>
    <t>Пренето</t>
  </si>
  <si>
    <t>Реализовано</t>
  </si>
  <si>
    <t>Остали приходи из буџета</t>
  </si>
  <si>
    <t>Укупно приходи из буџета</t>
  </si>
  <si>
    <r>
      <rPr>
        <b/>
        <sz val="10"/>
        <color theme="1"/>
        <rFont val="Arial"/>
        <charset val="134"/>
      </rPr>
      <t>EBITDA</t>
    </r>
    <r>
      <rPr>
        <sz val="10"/>
        <color theme="1"/>
        <rFont val="Arial"/>
        <charset val="134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</si>
  <si>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r>
      <rPr>
        <b/>
        <sz val="10"/>
        <color theme="1"/>
        <rFont val="Arial"/>
        <charset val="134"/>
      </rPr>
      <t>ROA</t>
    </r>
    <r>
      <rPr>
        <sz val="10"/>
        <color theme="1"/>
        <rFont val="Arial"/>
        <charset val="134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</si>
  <si>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color theme="1"/>
        <rFont val="Arial"/>
        <charset val="134"/>
      </rPr>
      <t>ROE</t>
    </r>
    <r>
      <rPr>
        <sz val="10"/>
        <color theme="1"/>
        <rFont val="Arial"/>
        <charset val="134"/>
      </rPr>
      <t xml:space="preserve"> (Return on Еquity) - Стопа приноса капитала рачуна се: (нето добит / капитал)*100</t>
    </r>
  </si>
  <si>
    <r>
      <rPr>
        <b/>
        <sz val="10"/>
        <color theme="1"/>
        <rFont val="Arial"/>
        <charset val="134"/>
      </rPr>
      <t>Оперативни новчани ток</t>
    </r>
    <r>
      <rPr>
        <sz val="10"/>
        <color theme="1"/>
        <rFont val="Arial"/>
        <charset val="134"/>
      </rPr>
      <t xml:space="preserve"> - новчани ток из пословних активности </t>
    </r>
  </si>
  <si>
    <r>
      <rPr>
        <b/>
        <sz val="10"/>
        <color theme="1"/>
        <rFont val="Arial"/>
        <charset val="134"/>
      </rPr>
      <t>Дуг / капитал</t>
    </r>
    <r>
      <rPr>
        <sz val="10"/>
        <color theme="1"/>
        <rFont val="Arial"/>
        <charset val="134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</si>
  <si>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r>
      <rPr>
        <b/>
        <sz val="10"/>
        <color theme="1"/>
        <rFont val="Arial"/>
        <charset val="134"/>
      </rPr>
      <t>Ликвидност</t>
    </r>
    <r>
      <rPr>
        <sz val="10"/>
        <color theme="1"/>
        <rFont val="Arial"/>
        <charset val="134"/>
      </rPr>
      <t xml:space="preserve"> представља однос (обртна средства / краткорочне обавезе)*100.</t>
    </r>
  </si>
  <si>
    <r>
      <rPr>
        <b/>
        <sz val="10"/>
        <color theme="1"/>
        <rFont val="Arial"/>
        <charset val="134"/>
      </rPr>
      <t>% зарада у пословним приходима</t>
    </r>
    <r>
      <rPr>
        <sz val="10"/>
        <color theme="1"/>
        <rFont val="Arial"/>
        <charset val="134"/>
      </rPr>
      <t xml:space="preserve"> - (Трошкови зарада, накнада зарада и остали лични расходи / пословни приходи)*100</t>
    </r>
  </si>
  <si>
    <t>Прилог 5.</t>
  </si>
  <si>
    <t>БИЛАНС СТАЊА  на дан 31.12.2024. године</t>
  </si>
  <si>
    <t>Износ</t>
  </si>
  <si>
    <t>План                  31.03.2024.</t>
  </si>
  <si>
    <t>План             30.06.2024.</t>
  </si>
  <si>
    <t>План              30.09.2024.</t>
  </si>
  <si>
    <t>План            31.12.2024.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</si>
  <si>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</si>
  <si>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Прилог 5а</t>
  </si>
  <si>
    <t>за период од 01.01.2024. до 31.12.2024. године</t>
  </si>
  <si>
    <t>План                
01.01-31.03.2024.</t>
  </si>
  <si>
    <t>План
01.01-30.06.2024.</t>
  </si>
  <si>
    <t>План
01.01-30.09.2024.</t>
  </si>
  <si>
    <t>План                  
01.01-31.12.2024.</t>
  </si>
  <si>
    <t>52, осим 520 и 521</t>
  </si>
  <si>
    <t>Прилог 5б</t>
  </si>
  <si>
    <t>у периоду од 01.01. до 31.12.2024. године</t>
  </si>
  <si>
    <t>План 
01.01-31.03.2024.</t>
  </si>
  <si>
    <t>План 
01.01-30.09.2024.</t>
  </si>
  <si>
    <t>План 
01.01-31.12.2024.</t>
  </si>
  <si>
    <t xml:space="preserve">Б. ТОКОВИ ГОТОВИНИЕ ИЗ АКТИВНОСТИ ИНВЕСТИРАЊА </t>
  </si>
  <si>
    <t>Прилог 6.</t>
  </si>
  <si>
    <t>СУБВЕНЦИЈЕ И ОСТАЛИ ПРИХОДИ ИЗ БУЏЕТА</t>
  </si>
  <si>
    <t>у динарима</t>
  </si>
  <si>
    <t xml:space="preserve"> 01.01-31.12.2023. године</t>
  </si>
  <si>
    <t>Приход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</si>
  <si>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</si>
  <si>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</si>
  <si>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</si>
  <si>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</si>
  <si>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Износ неутрошених средстава из ранијих година   (у односу на претходну)</t>
  </si>
  <si>
    <t>4 (2-3)</t>
  </si>
  <si>
    <t>Остали приходи из буџета*</t>
  </si>
  <si>
    <t>УКУПНО</t>
  </si>
  <si>
    <t>План за период 01.01-31.12.2024. године</t>
  </si>
  <si>
    <t>01.01. до 31.03.</t>
  </si>
  <si>
    <t>01.01. до 30.06.</t>
  </si>
  <si>
    <t>01.01. до 30.09.</t>
  </si>
  <si>
    <t>01.01. до 31.12.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</si>
  <si>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</si>
  <si>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Прилог 7.</t>
  </si>
  <si>
    <t xml:space="preserve">ТРОШКОВИ ЗАПОСЛЕНИХ </t>
  </si>
  <si>
    <t>Р.бр.</t>
  </si>
  <si>
    <t>Трошкови запослених</t>
  </si>
  <si>
    <t xml:space="preserve">План 
01.01-31.12.2023. </t>
  </si>
  <si>
    <t xml:space="preserve">Реализација (процена) 
01.01-31.12.2023. </t>
  </si>
  <si>
    <t>План
01.01-31.03.2024.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</si>
  <si>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</si>
  <si>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</si>
  <si>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</si>
  <si>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</si>
  <si>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</si>
  <si>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</si>
  <si>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</si>
  <si>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</si>
  <si>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</si>
  <si>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</si>
  <si>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</si>
  <si>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</si>
  <si>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</si>
  <si>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</si>
  <si>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</si>
  <si>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</si>
  <si>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</si>
  <si>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</si>
  <si>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</si>
  <si>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</si>
  <si>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</si>
  <si>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</si>
  <si>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</si>
  <si>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пословима*</t>
  </si>
  <si>
    <t>11</t>
  </si>
  <si>
    <t>Накнаде физичким лицима по основу осталих уговора</t>
  </si>
  <si>
    <t>12</t>
  </si>
  <si>
    <t>Број прималаца накнаде по основу осталих уговора*</t>
  </si>
  <si>
    <t>13</t>
  </si>
  <si>
    <t>Накнаде члановима скупштине</t>
  </si>
  <si>
    <t>14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</si>
  <si>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</si>
  <si>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</si>
  <si>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</si>
  <si>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</si>
  <si>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</si>
  <si>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</si>
  <si>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</si>
  <si>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</si>
  <si>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</si>
  <si>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</si>
  <si>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</si>
  <si>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</si>
  <si>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</si>
  <si>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</si>
  <si>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</si>
  <si>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</si>
  <si>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</si>
  <si>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</si>
  <si>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Број прималаца отпремнине</t>
  </si>
  <si>
    <t>24</t>
  </si>
  <si>
    <t>Јубиларне награде</t>
  </si>
  <si>
    <t>25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</si>
  <si>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</si>
  <si>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</si>
  <si>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</si>
  <si>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</si>
  <si>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</si>
  <si>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</si>
  <si>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</si>
  <si>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29</t>
  </si>
  <si>
    <t>Остале накнаде трошкова запосленима и осталим физичким лицима</t>
  </si>
  <si>
    <t>30</t>
  </si>
  <si>
    <t>Трошкови стручног усавршавања запослених</t>
  </si>
  <si>
    <t xml:space="preserve">* број запослених/прималаца/чланова последњег дана извештајног периода </t>
  </si>
  <si>
    <t xml:space="preserve">** позиције од 5 до 31 које се исказују у новчаним јединицама приказати у бруто износу </t>
  </si>
  <si>
    <t>Прилог 8.</t>
  </si>
  <si>
    <t>Број запослених по секторима / организационим јединицама на дан 31.12.2023. године</t>
  </si>
  <si>
    <t>Редни број</t>
  </si>
  <si>
    <t>Сектор / Организациона јединица</t>
  </si>
  <si>
    <t>Број систематизованих радних места</t>
  </si>
  <si>
    <t>Број извршилаца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</si>
  <si>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</si>
  <si>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</si>
  <si>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</si>
  <si>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…</t>
  </si>
  <si>
    <t>УКУПНО:</t>
  </si>
  <si>
    <t>Прилог 9.</t>
  </si>
  <si>
    <t xml:space="preserve">Квалификациона структура </t>
  </si>
  <si>
    <t>Старосна структура</t>
  </si>
  <si>
    <t>Опис</t>
  </si>
  <si>
    <t>Запослени</t>
  </si>
  <si>
    <t>Надзорни одбор /Скупштина</t>
  </si>
  <si>
    <t>Број запослених 31.12.2023.</t>
  </si>
  <si>
    <t>Број запослених 31.12.2024.</t>
  </si>
  <si>
    <t>Број на дан 31.12.2023.</t>
  </si>
  <si>
    <t>Број на дан 31.12.2024.</t>
  </si>
  <si>
    <t>ВСС</t>
  </si>
  <si>
    <t xml:space="preserve">До 30 година </t>
  </si>
  <si>
    <t>ВС</t>
  </si>
  <si>
    <t xml:space="preserve">30 до 40  </t>
  </si>
  <si>
    <t>ВКВ</t>
  </si>
  <si>
    <t xml:space="preserve">40 до 50 </t>
  </si>
  <si>
    <t>ССС</t>
  </si>
  <si>
    <t xml:space="preserve">50 до 60 </t>
  </si>
  <si>
    <t>КВ</t>
  </si>
  <si>
    <t xml:space="preserve">Преко 60 </t>
  </si>
  <si>
    <t>ПК</t>
  </si>
  <si>
    <t>НК</t>
  </si>
  <si>
    <t>Просечна старост</t>
  </si>
  <si>
    <t>Структура по полу</t>
  </si>
  <si>
    <t>Структура по времену у радном односу</t>
  </si>
  <si>
    <t>Мушки</t>
  </si>
  <si>
    <t>До 5 година</t>
  </si>
  <si>
    <t>Женски</t>
  </si>
  <si>
    <t>5 до 10</t>
  </si>
  <si>
    <t>10 до 15</t>
  </si>
  <si>
    <t>15 до 20</t>
  </si>
  <si>
    <t>20 до 25</t>
  </si>
  <si>
    <t>25 до 30</t>
  </si>
  <si>
    <t>30 до 35</t>
  </si>
  <si>
    <t>Преко 35</t>
  </si>
  <si>
    <t>Прилог 10.</t>
  </si>
  <si>
    <t>ДИНАМИКА ЗАПОШЉАВАЊА</t>
  </si>
  <si>
    <t>Р. бр.</t>
  </si>
  <si>
    <t>Основ одлива/пријема кадрова</t>
  </si>
  <si>
    <t>Број запослених</t>
  </si>
  <si>
    <t>Стање на дан 31.12.2023. године</t>
  </si>
  <si>
    <t>Стање на дан 30.06.2024. године</t>
  </si>
  <si>
    <t>Одлив кадрова у периоду 
01.01-31.03.2024.</t>
  </si>
  <si>
    <t>Одлив кадрова у периоду 
01.07-30.09.2024.</t>
  </si>
  <si>
    <t>1</t>
  </si>
  <si>
    <t>навести основ</t>
  </si>
  <si>
    <t>2</t>
  </si>
  <si>
    <t>3</t>
  </si>
  <si>
    <t>4</t>
  </si>
  <si>
    <t>Пријем кадрова у периоду 
01.01-31.03.2024.</t>
  </si>
  <si>
    <t>Пријем кадрова у периоду 
01.07-30.09.2024.</t>
  </si>
  <si>
    <t>Стање на дан 31.03.2024. године</t>
  </si>
  <si>
    <t>Стање на дан 30.09.2024. године</t>
  </si>
  <si>
    <t>Одлив кадрова у периоду 
01.04-30.06.2024.</t>
  </si>
  <si>
    <t>Одлив кадрова у периоду 
01.10-31.12.2024.</t>
  </si>
  <si>
    <t>Пријем кадрова у периоду 
01.04-30.06.2024.</t>
  </si>
  <si>
    <t>Пријем кадрова у периоду 
01.10-31.12.2024.</t>
  </si>
  <si>
    <t>Стање на дан 31.12.2024. године</t>
  </si>
  <si>
    <t>Прилог 11.</t>
  </si>
  <si>
    <t>Исплаћена маса за зараде, број запослених и просечна зарада по месецима за 2023. годину*- Бруто 1</t>
  </si>
  <si>
    <t>Исплата по месецима  2023.</t>
  </si>
  <si>
    <t>СТАРОЗАПОСЛЕНИ**</t>
  </si>
  <si>
    <t>НОВОЗАПОСЛЕНИ</t>
  </si>
  <si>
    <t>ПОСЛОВОДСТВО</t>
  </si>
  <si>
    <t xml:space="preserve">Маса зарада 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</si>
  <si>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</si>
  <si>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</si>
  <si>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</si>
  <si>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</si>
  <si>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</si>
  <si>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</si>
  <si>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</si>
  <si>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</si>
  <si>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</si>
  <si>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</si>
  <si>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</si>
  <si>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</si>
  <si>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</si>
  <si>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</si>
  <si>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 xml:space="preserve">* исплата са проценом до краја године </t>
  </si>
  <si>
    <t>** старозапослени у 2023. години су они запослени који су били у радном односу у децембру 2022. године</t>
  </si>
  <si>
    <t xml:space="preserve">Планирана маса за зараде, број запослених и просечна зарада по месецима за 2024. годину - Бруто 1 </t>
  </si>
  <si>
    <t>План по месецима  2024.</t>
  </si>
  <si>
    <t>СТАРОЗАПОСЛЕНИ*</t>
  </si>
  <si>
    <t>*старозапослени у 2024. години су они запослени који су били у радном односу у предузећу у децембру 2023. године</t>
  </si>
  <si>
    <t>Планирана маса за зараде увећана за доприносе на зараде, број запослених и просечна зарада по месецима за 2024. годину - Бруто 2</t>
  </si>
  <si>
    <t>Прилог 11a</t>
  </si>
  <si>
    <t>Распон исплаћених и планираних зарада</t>
  </si>
  <si>
    <t>Исплаћена у 2023. години</t>
  </si>
  <si>
    <t>Планирана у 2024. години</t>
  </si>
  <si>
    <t>Бруто 1</t>
  </si>
  <si>
    <t>Нето</t>
  </si>
  <si>
    <t>Запослени без пословодства</t>
  </si>
  <si>
    <t>Најнижа зарада</t>
  </si>
  <si>
    <t>Највиша зарада</t>
  </si>
  <si>
    <t>Пословодство</t>
  </si>
  <si>
    <t>Прилог 11б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</si>
  <si>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01.01.2024. до ___________ 2024. године - Бруто 1</t>
  </si>
  <si>
    <t>Реализација  по месецима  2024.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</si>
  <si>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01.01.2024. до _________ 2024. године - Бруто 2</t>
  </si>
  <si>
    <t>Реализација по месецима  2024.</t>
  </si>
  <si>
    <t>Прилог 12.</t>
  </si>
  <si>
    <t>Накнаде Надзорног одбора / Скупштине у нето износу</t>
  </si>
  <si>
    <t>Месец</t>
  </si>
  <si>
    <t>Надзорни одбор / Скупштина                               реализација 2023. година</t>
  </si>
  <si>
    <t>Надзорни одбор / Скупштина                                                          план 2024. година</t>
  </si>
  <si>
    <t xml:space="preserve">Укупан износ </t>
  </si>
  <si>
    <t>Накнада председника</t>
  </si>
  <si>
    <t>Накнада члана</t>
  </si>
  <si>
    <t>Број чланова</t>
  </si>
  <si>
    <t>1+(2*3)</t>
  </si>
  <si>
    <t>Накнаде Надзорног одбора / Скупштине у бруто износу</t>
  </si>
  <si>
    <t>Надзорни одбор / Скупштина                                            реализација 2023. година</t>
  </si>
  <si>
    <t>Надзорни одбор / Скупштина                                                            план 2024. година</t>
  </si>
  <si>
    <t>Прилог 13.</t>
  </si>
  <si>
    <t>Накнаде Комисије за ревизију у нето износу</t>
  </si>
  <si>
    <t>Комисија за ревизију                                                реализација 2023. година</t>
  </si>
  <si>
    <t>Комисија за ревизију                                                           план 2024. година</t>
  </si>
  <si>
    <t>Накнаде Комисије за ревизију у бруто износу</t>
  </si>
  <si>
    <t>Комисија за ревизију                                                 реализација 2023. година</t>
  </si>
  <si>
    <t>Комисија за ревизију                                                         план 2024. година</t>
  </si>
  <si>
    <t xml:space="preserve"> </t>
  </si>
  <si>
    <t>Прилог 14.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</si>
  <si>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</si>
  <si>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</si>
  <si>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</si>
  <si>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</si>
  <si>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</si>
  <si>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Стање кредитне задужености у оригиналној валути
на дан 31.12.2023. године</t>
  </si>
  <si>
    <t>Стање кредитне задужености у динарима
на дан 31.12.2023.
године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</si>
  <si>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</si>
  <si>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</si>
  <si>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</si>
  <si>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</si>
  <si>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</si>
  <si>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</si>
  <si>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План плаћања по кредиту за 2024. годину                        у динарима</t>
  </si>
  <si>
    <t>Стање кредитне задужености у оригиналној валути
на дан 31.12.2024. године</t>
  </si>
  <si>
    <t>Стање кредитне задужености у динарима
на дан 31.12.2024.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</si>
  <si>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</si>
  <si>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</si>
  <si>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</si>
  <si>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</si>
  <si>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</si>
  <si>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</si>
  <si>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од чега за ликвидност</t>
  </si>
  <si>
    <t>од чега за капиталне пројекте</t>
  </si>
  <si>
    <t>Прилог 15.</t>
  </si>
  <si>
    <t>ПЛАНИРАНА ФИНАНСИЈСКА СРЕДСТВА ЗА НАБАВКУ ДОБАРА, РАДОВА И УСЛУГА</t>
  </si>
  <si>
    <t>ПОЗИЦИЈА</t>
  </si>
  <si>
    <t>Реализација (процена)                             у 2023. години</t>
  </si>
  <si>
    <t>План
01.01-31.03.2020.</t>
  </si>
  <si>
    <t>План
01.01-30.06.2020.</t>
  </si>
  <si>
    <t>План
01.01-30.09.2020.</t>
  </si>
  <si>
    <t>План 
01.01-31.12.2020.</t>
  </si>
  <si>
    <t>Добра</t>
  </si>
  <si>
    <t>Набавка погребне опреме по партијама</t>
  </si>
  <si>
    <t>Набавка средства и прибор за одржавање хигијене по партијама</t>
  </si>
  <si>
    <t>Набавка грађевинског материјала по партијама</t>
  </si>
  <si>
    <t>Набавка материјала за водовод и канализацију</t>
  </si>
  <si>
    <t>5.</t>
  </si>
  <si>
    <t>Набавка електро материјала</t>
  </si>
  <si>
    <t>6.</t>
  </si>
  <si>
    <t>Набавка кеса за смеће</t>
  </si>
  <si>
    <t>7.</t>
  </si>
  <si>
    <t>Набавка средстава за заштиту биља</t>
  </si>
  <si>
    <t>8.</t>
  </si>
  <si>
    <t>Набавка хардох 400 лима дебљине 25мм(6м2)</t>
  </si>
  <si>
    <t>9.</t>
  </si>
  <si>
    <t>Набавка опреме за хватање паса (мреже, омче...)и резервне мреже</t>
  </si>
  <si>
    <t>10.</t>
  </si>
  <si>
    <t>Набавка точкића за контејнере</t>
  </si>
  <si>
    <t>11.</t>
  </si>
  <si>
    <t>Набавка лима за контејнере</t>
  </si>
  <si>
    <t>12.</t>
  </si>
  <si>
    <t>Набавка манганског лима</t>
  </si>
  <si>
    <t>13.</t>
  </si>
  <si>
    <t>Набавка челичног лима</t>
  </si>
  <si>
    <t>14.</t>
  </si>
  <si>
    <t>Набавка материјала за фарбање</t>
  </si>
  <si>
    <t>15.</t>
  </si>
  <si>
    <t>Набавка вијачне робе</t>
  </si>
  <si>
    <t>16.</t>
  </si>
  <si>
    <t>Набавка потрошног материјала за гумарску радионицу</t>
  </si>
  <si>
    <t>17.</t>
  </si>
  <si>
    <t>Набавка техничких гасова</t>
  </si>
  <si>
    <t>18.</t>
  </si>
  <si>
    <t>Набавка шљунка, песка и ломљеног и дробљеног камена по партијама</t>
  </si>
  <si>
    <t>19.</t>
  </si>
  <si>
    <t>Набавка катанаца, кваке, шилтова, улошци браве, шарке и брава за метална врата</t>
  </si>
  <si>
    <t>20.</t>
  </si>
  <si>
    <t>Набавка струна за тримере</t>
  </si>
  <si>
    <t>21.</t>
  </si>
  <si>
    <t xml:space="preserve">Набавка потрошног материјала </t>
  </si>
  <si>
    <t>22.</t>
  </si>
  <si>
    <t>Набавка лична заштитна средства и опрема по партијама</t>
  </si>
  <si>
    <t>23.</t>
  </si>
  <si>
    <t>Набавка гума за потребе возног парка по партијама</t>
  </si>
  <si>
    <t>24.</t>
  </si>
  <si>
    <t>Набавка канцелариског материјала</t>
  </si>
  <si>
    <t>25.</t>
  </si>
  <si>
    <t xml:space="preserve">Набавка нових кертриџа-тонера за штампач </t>
  </si>
  <si>
    <t>26.</t>
  </si>
  <si>
    <t>Набавка штампане блоковске робе</t>
  </si>
  <si>
    <t>27.</t>
  </si>
  <si>
    <t>Набавка горива за моторна возила</t>
  </si>
  <si>
    <t>28.</t>
  </si>
  <si>
    <t>Набавка уља, мазива и расхладне течности</t>
  </si>
  <si>
    <t>29.</t>
  </si>
  <si>
    <t>Набавка огревног дрвета</t>
  </si>
  <si>
    <t>30.</t>
  </si>
  <si>
    <t>Набавка електричне енергије за објекте у власништву предузећа</t>
  </si>
  <si>
    <t>31.</t>
  </si>
  <si>
    <t>Набавка опруге за раонике</t>
  </si>
  <si>
    <t>32.</t>
  </si>
  <si>
    <t>Набавка резервних делова за возила МЕРЦЕДЕС</t>
  </si>
  <si>
    <t>33.</t>
  </si>
  <si>
    <t>Набавка резервних делова за возила ФАП</t>
  </si>
  <si>
    <t>34.</t>
  </si>
  <si>
    <t>Набавка резервних делова за возила ИВЕЦО</t>
  </si>
  <si>
    <t>35.</t>
  </si>
  <si>
    <t>Набавка поводца за псе</t>
  </si>
  <si>
    <t>36.</t>
  </si>
  <si>
    <t>Набавка резервних делова за радне машине по партијама</t>
  </si>
  <si>
    <t>37.</t>
  </si>
  <si>
    <t>Набавка резервних делова за возила МАНН</t>
  </si>
  <si>
    <t>38.</t>
  </si>
  <si>
    <t>Набавка резервних делова аутоелектрике за сва возила</t>
  </si>
  <si>
    <t>39.</t>
  </si>
  <si>
    <t>Набавка ПВЦ прозора за РЈ Зеленило</t>
  </si>
  <si>
    <t>40.</t>
  </si>
  <si>
    <t xml:space="preserve">Набавка резервних делова за тримере, косачице, моторне тестере тракторе и осталу механизацију за РЈ Зеленило по партијама </t>
  </si>
  <si>
    <t>41.</t>
  </si>
  <si>
    <t xml:space="preserve">Набавка вентила за цистерну </t>
  </si>
  <si>
    <t>42.</t>
  </si>
  <si>
    <t>Набавка гумених црева за воду</t>
  </si>
  <si>
    <t>43.</t>
  </si>
  <si>
    <t>Набавка делова за солане</t>
  </si>
  <si>
    <t>44.</t>
  </si>
  <si>
    <t>Набавка хидрауличних црева са прикључцима</t>
  </si>
  <si>
    <t>45.</t>
  </si>
  <si>
    <t>Набавка акумулатора</t>
  </si>
  <si>
    <t>46.</t>
  </si>
  <si>
    <t>Набавка црева за компресор</t>
  </si>
  <si>
    <t>47.</t>
  </si>
  <si>
    <t>Набавка резервних делова за путнички и полутеретни програм по партијама</t>
  </si>
  <si>
    <t>48.</t>
  </si>
  <si>
    <t>Набавка рачунарске опреме</t>
  </si>
  <si>
    <t>49.</t>
  </si>
  <si>
    <t>Набавка опреме за храњење и појење паса и мачака луталица и поводци</t>
  </si>
  <si>
    <t>Набавка граћевинског алата, ситног инвертара и мешалица за бетон</t>
  </si>
  <si>
    <t>51.</t>
  </si>
  <si>
    <t>Набавка алата за радионицу и остале радне јединице</t>
  </si>
  <si>
    <t>52.</t>
  </si>
  <si>
    <t>Набавка косачица, тримера за траву, моторних тестера, тримера за живу ограду, маказа</t>
  </si>
  <si>
    <t>53.</t>
  </si>
  <si>
    <t>Набавка гума за раонике</t>
  </si>
  <si>
    <t>54.</t>
  </si>
  <si>
    <t>Набавка расхладних уређаја са услугом уградње</t>
  </si>
  <si>
    <t>55.</t>
  </si>
  <si>
    <t>Набавка цераде и мреже</t>
  </si>
  <si>
    <t>56.</t>
  </si>
  <si>
    <t>Набавка тахографа по партијама</t>
  </si>
  <si>
    <t>57.</t>
  </si>
  <si>
    <t>Набавка софтвера за канцеларијске рачунаре</t>
  </si>
  <si>
    <t>58.</t>
  </si>
  <si>
    <t>Набавка кафе, чаја, киселе воде и пића</t>
  </si>
  <si>
    <t>59.</t>
  </si>
  <si>
    <t>Набавка стакла са услугом уградње</t>
  </si>
  <si>
    <t>60.</t>
  </si>
  <si>
    <t>Набавка стандарда</t>
  </si>
  <si>
    <t>61.</t>
  </si>
  <si>
    <t>Набавка средства за хигијену паса</t>
  </si>
  <si>
    <t>62.</t>
  </si>
  <si>
    <t>Набавка новогодишњих пакетића за децу</t>
  </si>
  <si>
    <t>63.</t>
  </si>
  <si>
    <t>Набавка  атестираних шлеп штангли од 40 t</t>
  </si>
  <si>
    <t>64.</t>
  </si>
  <si>
    <t>Набавка  пластичних транспортера за псе и мачке</t>
  </si>
  <si>
    <t>65.</t>
  </si>
  <si>
    <t>Набавка цоловних фелни</t>
  </si>
  <si>
    <t>66.</t>
  </si>
  <si>
    <t>Набавка хидрантских-ватрогасних црева 6х5000 и млазница са вентилима и хидрантског црева од 2 цола</t>
  </si>
  <si>
    <t>67.</t>
  </si>
  <si>
    <t xml:space="preserve">Набавка пискова за алкометар </t>
  </si>
  <si>
    <t>68.</t>
  </si>
  <si>
    <t>Набавка читача за микрочипове</t>
  </si>
  <si>
    <t>69.</t>
  </si>
  <si>
    <t>Набавка канте за прскање и резервни делови за њих</t>
  </si>
  <si>
    <t>70.</t>
  </si>
  <si>
    <t>Набавка грејних тела-пећ</t>
  </si>
  <si>
    <t>71.</t>
  </si>
  <si>
    <t>Набавка погребних колица за превоз  сандука -електрична</t>
  </si>
  <si>
    <t>72.</t>
  </si>
  <si>
    <t>Набавка новог погребног возила</t>
  </si>
  <si>
    <t>73.</t>
  </si>
  <si>
    <t>Набавка ГПС уређаја са сондама за праћење возила и услуга сервисирања сонди и ГПС уређаја по партијама</t>
  </si>
  <si>
    <t>74.</t>
  </si>
  <si>
    <t>Материјал за санацију крова</t>
  </si>
  <si>
    <t>75.</t>
  </si>
  <si>
    <t>Опрема за зимску службу</t>
  </si>
  <si>
    <t>76.</t>
  </si>
  <si>
    <t>Набавка дезинфекционих, дератизационих и дезинсекционих  средстава (на бази хлора и остала средства) за текућу и редовну дезинфекцију објеката</t>
  </si>
  <si>
    <t>77.</t>
  </si>
  <si>
    <t>Набавка санитетског материјала (прве помоћи)</t>
  </si>
  <si>
    <t>78.</t>
  </si>
  <si>
    <t>Набавка појасева за тримере</t>
  </si>
  <si>
    <t>79.</t>
  </si>
  <si>
    <t>Набавка система за електронску евиденцију радног времена радника</t>
  </si>
  <si>
    <t>80.</t>
  </si>
  <si>
    <t>Набавка гуменог црева баштенско</t>
  </si>
  <si>
    <t>81.</t>
  </si>
  <si>
    <t>Набавка канте за појење паса</t>
  </si>
  <si>
    <t>82.</t>
  </si>
  <si>
    <t>Набавка жичаних склопивих кавеза за штенад</t>
  </si>
  <si>
    <t>83.</t>
  </si>
  <si>
    <t>Набавка дијагностичког уређаја са софтвером за дијагностику теретних возила</t>
  </si>
  <si>
    <t>84.</t>
  </si>
  <si>
    <t>Набавка термофора за псе</t>
  </si>
  <si>
    <t>85.</t>
  </si>
  <si>
    <t>Набавка тракторске приколице</t>
  </si>
  <si>
    <t>86.</t>
  </si>
  <si>
    <t>Набавка саобраћајних знакова и трака за обележавање</t>
  </si>
  <si>
    <t>87.</t>
  </si>
  <si>
    <t>Армирано црево за усисивач и азбестна цев</t>
  </si>
  <si>
    <t>88.</t>
  </si>
  <si>
    <t>Набавка нових ПП апарата</t>
  </si>
  <si>
    <t>89.</t>
  </si>
  <si>
    <t>Набавка компијутера за надградњу на аутосмећару</t>
  </si>
  <si>
    <t>90.</t>
  </si>
  <si>
    <t>Набавка опреме за имобилизацију паса - атестиране сајле</t>
  </si>
  <si>
    <t>91.</t>
  </si>
  <si>
    <t>Опрема (читач) за скидање података са дигиталних тахографа и картица</t>
  </si>
  <si>
    <t>92.</t>
  </si>
  <si>
    <t>Набавка моторног компијутера за камионе (МАНН, ИВЕЦО, МЕРЦЕДЕС)</t>
  </si>
  <si>
    <t>93.</t>
  </si>
  <si>
    <t>Набавка софтвера за праћење радног времена и прекршаја возила и преузимање података на даљину</t>
  </si>
  <si>
    <t>94.</t>
  </si>
  <si>
    <t>Набавка простирке за псе-сламе</t>
  </si>
  <si>
    <t>95.</t>
  </si>
  <si>
    <t>Набавка опреме из домена безбедности у саобраћају за возила и радне машине</t>
  </si>
  <si>
    <t>96.</t>
  </si>
  <si>
    <t>Набавка материјала за тахографе (тахографски листићи и тахографске ролне)</t>
  </si>
  <si>
    <t>97.</t>
  </si>
  <si>
    <t>Набавка компресора са резервоаром од 500 литара</t>
  </si>
  <si>
    <t>98.</t>
  </si>
  <si>
    <t>Набавка трка за обележавање контура возила</t>
  </si>
  <si>
    <t>99.</t>
  </si>
  <si>
    <t>Набавка половног комби возила</t>
  </si>
  <si>
    <t>100.</t>
  </si>
  <si>
    <t>Набавка основних средстава-возила</t>
  </si>
  <si>
    <t>101.</t>
  </si>
  <si>
    <t>Набавка пушке (ветеринарско техничко помагало) за хуману имобилизацију животиња са пратећом фармако-медицинском опремом</t>
  </si>
  <si>
    <t>102.</t>
  </si>
  <si>
    <t>Набавка освеживача за тоалете</t>
  </si>
  <si>
    <t>Укупно добра:</t>
  </si>
  <si>
    <t>Услуге</t>
  </si>
  <si>
    <t>Набавка услуге превоза механизације нисконосећом платформом и рад багера</t>
  </si>
  <si>
    <t>Набавка услуге шлеп службе</t>
  </si>
  <si>
    <t>Набавка телекомуникационих услуга за фиксне телефоне и GPRS</t>
  </si>
  <si>
    <t xml:space="preserve">Набавка телекомуникационих услуга за мобилне телефоне </t>
  </si>
  <si>
    <t>Набавка телекомуникационих услуга за интернет</t>
  </si>
  <si>
    <t xml:space="preserve">Набавка ПТТ услуга </t>
  </si>
  <si>
    <t>Набавка услуга  брзе поште</t>
  </si>
  <si>
    <t>Набвака услуге сервиса тримере, косачице, моторне тестере</t>
  </si>
  <si>
    <t>Набавка услуге рециклаже кертриџа</t>
  </si>
  <si>
    <t xml:space="preserve">Набавка услуге сервисирања копир апарата </t>
  </si>
  <si>
    <t>Набавка услуге протектирања и набавка каркаса</t>
  </si>
  <si>
    <t>Набавка вулканизерских услуга</t>
  </si>
  <si>
    <t>Набавка услуге сервисирања ауточистилице и набавка четки за ауточистилицу по партијама</t>
  </si>
  <si>
    <t>Набавка усллуге монтаже олука</t>
  </si>
  <si>
    <t>Набавка услуге сервисирања УЛТ 160</t>
  </si>
  <si>
    <t>Набавка услуге сервисирања УЛТ 100</t>
  </si>
  <si>
    <t>Набавка услуге сервисирања платформе</t>
  </si>
  <si>
    <t>Набавка  услуге сервисирања возила FIJAT DOBLO</t>
  </si>
  <si>
    <t>Набавка услуге сервисирања бош пумпи и инјектора</t>
  </si>
  <si>
    <t xml:space="preserve">Набавка услуге сервисирања хладњака </t>
  </si>
  <si>
    <t>Набавка услуге сервисирања пумпи за воду</t>
  </si>
  <si>
    <t xml:space="preserve">Набавка услуге сервисирања надградње на аутосмећару ФАУН </t>
  </si>
  <si>
    <t>Набавка услуге сервисирања надградње на аутосмећару ФАРИД</t>
  </si>
  <si>
    <t xml:space="preserve">Набавка услуге сервисирања у гарантном року аутосмећарске надградње РЕСОР </t>
  </si>
  <si>
    <t>Набавка услуге техничког прегледа возила по партијама</t>
  </si>
  <si>
    <t>Набавка услуге баждарења тахографа по партијам</t>
  </si>
  <si>
    <t>Набавка услуге механичке обраде материјала за уградњу по партијама</t>
  </si>
  <si>
    <t>Набавка хидрауличних услуга и ваздушних апарата</t>
  </si>
  <si>
    <t>Набавка услуга ремонта ламеле, корпе, друк лежаја и лепљење облога и диск плочица по партијама</t>
  </si>
  <si>
    <t>Набавка услуге сервисирања - ремонта виско вентилатора</t>
  </si>
  <si>
    <t>31</t>
  </si>
  <si>
    <t>Набавка услуге сервисирања турбо компресора</t>
  </si>
  <si>
    <t>32</t>
  </si>
  <si>
    <t>Набавка услуге машинске обраде мотора</t>
  </si>
  <si>
    <t>33</t>
  </si>
  <si>
    <t>Набавка услуге сервисирања рачунарске опреме</t>
  </si>
  <si>
    <t>34</t>
  </si>
  <si>
    <t>Набавка  фискалних каса са месечним одржавањем</t>
  </si>
  <si>
    <t>35</t>
  </si>
  <si>
    <t>Набавка услуге сервисирања и одржавања телефонске централе и инсталације</t>
  </si>
  <si>
    <t>36</t>
  </si>
  <si>
    <t>Набавка услуге одржавања видео надзора</t>
  </si>
  <si>
    <t>37</t>
  </si>
  <si>
    <t>Набавка услуге проценитеља</t>
  </si>
  <si>
    <t>38</t>
  </si>
  <si>
    <t>Набавка услуга периодичног прегледа машина и уређаја</t>
  </si>
  <si>
    <t>39</t>
  </si>
  <si>
    <t>Друга потенцијална испитивања</t>
  </si>
  <si>
    <t>40</t>
  </si>
  <si>
    <t>Калибрација и сервис алкометра</t>
  </si>
  <si>
    <t>41</t>
  </si>
  <si>
    <t>Сервис тахографа по партијама</t>
  </si>
  <si>
    <t>42</t>
  </si>
  <si>
    <t>Услуге репарације фелни</t>
  </si>
  <si>
    <t>43</t>
  </si>
  <si>
    <t>Услуга сервисирања надoградње на аутосмећарима по партијама</t>
  </si>
  <si>
    <t>44</t>
  </si>
  <si>
    <t>Набавка услуге огласа у штампи и другим медијима (осим рекламе и пропаганде)</t>
  </si>
  <si>
    <t>45</t>
  </si>
  <si>
    <t>Набавка услуге штампања новогодишњег материјала(календари, хемијске, роковници и упаљачи)</t>
  </si>
  <si>
    <t>46</t>
  </si>
  <si>
    <t>Набавка услуге контроле ПП апарата и хидраната</t>
  </si>
  <si>
    <t>47</t>
  </si>
  <si>
    <t>Набавка услуге редовне контроле и одржавања у исправном стању система за дојаву пожара</t>
  </si>
  <si>
    <t>48</t>
  </si>
  <si>
    <t>Набавка услуге ревизије финансијских извештаја за 2023.год</t>
  </si>
  <si>
    <t>49</t>
  </si>
  <si>
    <t>Набавка услуга адвоката</t>
  </si>
  <si>
    <t>50</t>
  </si>
  <si>
    <t>Обука запослених за рад на платформи</t>
  </si>
  <si>
    <t>51</t>
  </si>
  <si>
    <t xml:space="preserve">Обука запослених за друга занимања </t>
  </si>
  <si>
    <t>52</t>
  </si>
  <si>
    <t>Обука запослених за пружање прве помоћи</t>
  </si>
  <si>
    <t>53</t>
  </si>
  <si>
    <t>Набавка услуге увођења и одржавања програма за књиговодство</t>
  </si>
  <si>
    <t>54</t>
  </si>
  <si>
    <t>Набавка хране за псе-грануле</t>
  </si>
  <si>
    <t>55</t>
  </si>
  <si>
    <t>Набавка електронских сертификата</t>
  </si>
  <si>
    <t>56</t>
  </si>
  <si>
    <t>Набавка услуге дезинфекције цистерне</t>
  </si>
  <si>
    <t>57</t>
  </si>
  <si>
    <t>Набавка угоститељских услуга и набавка хране за запослене у зимској служби по партијама</t>
  </si>
  <si>
    <t>58</t>
  </si>
  <si>
    <t>Набавка услуге осигурања (осигурање имовине, осигурање запослених, осигурање од аутоодговорности и осигурање из делатности)</t>
  </si>
  <si>
    <t>59</t>
  </si>
  <si>
    <t>Набавка услуге сервисирања надградње на ауточистилици</t>
  </si>
  <si>
    <t>60</t>
  </si>
  <si>
    <t>Набавка услуге мерења отпора уземљења громобранске инсталације за заштиту објеката од атмосферског пражњења</t>
  </si>
  <si>
    <t>61</t>
  </si>
  <si>
    <t>Набавка услуге геометра</t>
  </si>
  <si>
    <t>62</t>
  </si>
  <si>
    <t>Услуге закупа интернет домена и хостинга</t>
  </si>
  <si>
    <t>63</t>
  </si>
  <si>
    <t>Услуге АТЕСТа за возила</t>
  </si>
  <si>
    <t>64</t>
  </si>
  <si>
    <t>Мерења на колској ваги</t>
  </si>
  <si>
    <t>65</t>
  </si>
  <si>
    <t>Услуга пражњења фекалне канализације</t>
  </si>
  <si>
    <t>66</t>
  </si>
  <si>
    <t>Услуга репарације споне и виљушке</t>
  </si>
  <si>
    <t>67</t>
  </si>
  <si>
    <t>Услуга репарације карданских вратила</t>
  </si>
  <si>
    <t>68</t>
  </si>
  <si>
    <t>Услуга реглаже трапа</t>
  </si>
  <si>
    <t>69</t>
  </si>
  <si>
    <t>Набавка годишње предплате за коришћење ГПС уређаја</t>
  </si>
  <si>
    <t>70</t>
  </si>
  <si>
    <t>Набавка услуге сервисирања мењача - мерцедес</t>
  </si>
  <si>
    <t>71</t>
  </si>
  <si>
    <t>Набавка услуге сервисирања у гарантном року багера ATLAS</t>
  </si>
  <si>
    <t>72</t>
  </si>
  <si>
    <t>Услуга сервисирања мењача ИВЕЦО по партијама</t>
  </si>
  <si>
    <t>73</t>
  </si>
  <si>
    <t>Набавка лиценце за возаче</t>
  </si>
  <si>
    <t>74</t>
  </si>
  <si>
    <t>Здравствени преглед запослених</t>
  </si>
  <si>
    <t>75</t>
  </si>
  <si>
    <t>Вакцинација запослених(ттифус, редовна,беснило)</t>
  </si>
  <si>
    <t>76</t>
  </si>
  <si>
    <t>Набавка услуге одговорног извођача грађевинских радова</t>
  </si>
  <si>
    <t>77</t>
  </si>
  <si>
    <t>Набавка услуге израде пројекта процена ризика од катастрофа</t>
  </si>
  <si>
    <t>78</t>
  </si>
  <si>
    <t>Набавка услуге ремонта мењача и трансмисије за возило МАНН</t>
  </si>
  <si>
    <t>79</t>
  </si>
  <si>
    <t>Набавка услуге одржавања и поправке електро инсталације и громобранске</t>
  </si>
  <si>
    <t>80</t>
  </si>
  <si>
    <t>Набавка услуге испитивања-категоризација отпада</t>
  </si>
  <si>
    <t>81</t>
  </si>
  <si>
    <t>Набавка израде издувних система и њихове монтаже на возила</t>
  </si>
  <si>
    <t>82</t>
  </si>
  <si>
    <t xml:space="preserve">Набавка услуге израде пројекта за заштиту података </t>
  </si>
  <si>
    <t>83</t>
  </si>
  <si>
    <t>Набавка услуге сервисирања утоваривача ОК</t>
  </si>
  <si>
    <t>84</t>
  </si>
  <si>
    <t>Набавка услуге обуке возача за рад на тахографима и праћење радног времена</t>
  </si>
  <si>
    <t>85</t>
  </si>
  <si>
    <t>Набавка услуге чишћења и прања ДПФ филтера</t>
  </si>
  <si>
    <t>86</t>
  </si>
  <si>
    <t>Набавке услуге израде индивидуалне плочице за потребе техничког прегледа</t>
  </si>
  <si>
    <t>87</t>
  </si>
  <si>
    <t>Набавка услуге израде сајли по узорку</t>
  </si>
  <si>
    <t>88</t>
  </si>
  <si>
    <t>Набавка услуге сервисирања JOHN DEERE</t>
  </si>
  <si>
    <t>89</t>
  </si>
  <si>
    <t>Набавка услуге обуке запослених из зоохигијенске службе</t>
  </si>
  <si>
    <t>90</t>
  </si>
  <si>
    <t>Набавка услуге дијагностиковања и оправке на компијутерима теретних возила и радних машина</t>
  </si>
  <si>
    <t>91</t>
  </si>
  <si>
    <t>Набавка услуге сервисирања возила МАНН</t>
  </si>
  <si>
    <t>92</t>
  </si>
  <si>
    <t>Набавка услуге сервисирања у гарантном року трактора STAYER 4130</t>
  </si>
  <si>
    <t>93</t>
  </si>
  <si>
    <t>Услуга репарације полуосовина</t>
  </si>
  <si>
    <t>94</t>
  </si>
  <si>
    <t>Набавка услуге сервисирања у гарантном року тракторске косилице  FERRI</t>
  </si>
  <si>
    <t>95</t>
  </si>
  <si>
    <t>Набавка услуге сервисирања теретног возила IVECO по партијама</t>
  </si>
  <si>
    <t>96</t>
  </si>
  <si>
    <t>Набавка услуге сервисирања теренског возила ISUZU по партијама</t>
  </si>
  <si>
    <t>97</t>
  </si>
  <si>
    <t>Испитивање услова радне околине</t>
  </si>
  <si>
    <t>98</t>
  </si>
  <si>
    <t>Обука запослених из домена БЗР</t>
  </si>
  <si>
    <t>99</t>
  </si>
  <si>
    <t>Набавка услуге сервисирања клима уређаја</t>
  </si>
  <si>
    <t>100</t>
  </si>
  <si>
    <t xml:space="preserve">Набавка услуге пуњења клима уређаја </t>
  </si>
  <si>
    <t>101</t>
  </si>
  <si>
    <t>Набавка услуге пескарења  АКЗ и заваривање</t>
  </si>
  <si>
    <t>102</t>
  </si>
  <si>
    <t>Набавка услуге софтвера за аутоматско вођење система ФУК</t>
  </si>
  <si>
    <t>103</t>
  </si>
  <si>
    <t>Набавка услуге изнајмљивања платформе висине преко 15 метара</t>
  </si>
  <si>
    <t>104</t>
  </si>
  <si>
    <t>Услуга сервисирања комбиноване машине ХИДРОМЕК по партијама</t>
  </si>
  <si>
    <t>105</t>
  </si>
  <si>
    <t xml:space="preserve">Набавка услуге у вези са стручним усавршавањем (семинари и сл) </t>
  </si>
  <si>
    <t>106</t>
  </si>
  <si>
    <t>Набавка услуге обуке-сертификјација за возаче</t>
  </si>
  <si>
    <t>107</t>
  </si>
  <si>
    <t>Набавка услуге прања радних одела</t>
  </si>
  <si>
    <t>108</t>
  </si>
  <si>
    <t>Набавка услуге контроле воде</t>
  </si>
  <si>
    <t>109</t>
  </si>
  <si>
    <t>Набавка ветеринарских услуга</t>
  </si>
  <si>
    <t>110</t>
  </si>
  <si>
    <t>Набавка услуге сервисирања у гарантном року ауточистилице DULEVO</t>
  </si>
  <si>
    <t>111</t>
  </si>
  <si>
    <t>Набавка услуге прања возила</t>
  </si>
  <si>
    <t>112</t>
  </si>
  <si>
    <t>Набавка услуге сервисирања булдозера SHANTUI</t>
  </si>
  <si>
    <t>113</t>
  </si>
  <si>
    <t>Набавка услуге сервисирања трактора STEYR у гарантном року</t>
  </si>
  <si>
    <t>114</t>
  </si>
  <si>
    <t>Набавка услуге сервисирања у гарантном року теретног возила  RENAULT</t>
  </si>
  <si>
    <t>115</t>
  </si>
  <si>
    <t>Набавка услуге сервисирања аутоцистерне са РЕСОР надградњом</t>
  </si>
  <si>
    <t>117</t>
  </si>
  <si>
    <t>Набавка услуге сервисирања вученог грејдера, табача и фрезе</t>
  </si>
  <si>
    <t>118</t>
  </si>
  <si>
    <t>Набавка услуге сервисирања комбиноване машине SHANTUI 388T</t>
  </si>
  <si>
    <t>119</t>
  </si>
  <si>
    <t>Набавка услуге сервисирања у гарантном року мобилне дробилице за гране SKORPION</t>
  </si>
  <si>
    <t xml:space="preserve">Набавка услуге сервисирања аутосмећара са ЕФЕ надградњом </t>
  </si>
  <si>
    <t>Набавка услуге сервисирања нисконосеће платформе</t>
  </si>
  <si>
    <t>Набавка услуге сервисирања у гарантном року сврдла за радну машину</t>
  </si>
  <si>
    <t>Набавка услуге сервисирања у гарантном року мултифункционалне машине MULTIONE</t>
  </si>
  <si>
    <t>Набавка услуге сервисирања у гарантном року косачице  за мултифункционалну машину MULTIONE</t>
  </si>
  <si>
    <t>Набавка услуге сервисирања у гарантном року тарупа  за мултифункционалну машину MULTIONE</t>
  </si>
  <si>
    <t>Набавка услуге израде пројектне документације о безбедности IKT система од посебног значаја</t>
  </si>
  <si>
    <t>Укупно услуге:</t>
  </si>
  <si>
    <t>Радови</t>
  </si>
  <si>
    <t>Набавка радова на реконструкцији водоводне мреж, фекалне и атмосверске канализац. у кругу пред.</t>
  </si>
  <si>
    <t>Набавка радова на уређењу  управне зграде</t>
  </si>
  <si>
    <t>Укупно радови:</t>
  </si>
  <si>
    <t>УКУПНО = ДОБРА + УСЛУГЕ+РАДОВИ</t>
  </si>
  <si>
    <t>*Претходна година</t>
  </si>
  <si>
    <t>Прилог 16.</t>
  </si>
  <si>
    <t xml:space="preserve">ПЛАН ИНВЕСТИЦИЈА 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</si>
  <si>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</si>
  <si>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</si>
  <si>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</si>
  <si>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</si>
  <si>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31.12.2023. године</t>
  </si>
  <si>
    <t>Структура финансирања</t>
  </si>
  <si>
    <t>Износ према
 извору финансирања</t>
  </si>
  <si>
    <t xml:space="preserve">План                                2025. година                 </t>
  </si>
  <si>
    <t xml:space="preserve">План                               2026. година                 </t>
  </si>
  <si>
    <t>Сопствена средства</t>
  </si>
  <si>
    <t>Позајмљена средства</t>
  </si>
  <si>
    <t xml:space="preserve">Средства буџета  </t>
  </si>
  <si>
    <t>Остало</t>
  </si>
  <si>
    <t>Укупно:</t>
  </si>
  <si>
    <t>Укупно инвестиције</t>
  </si>
  <si>
    <t>Прилог 17.</t>
  </si>
  <si>
    <t>СРЕДСТВА ЗА ПОСЕБНЕ НАМЕНЕ</t>
  </si>
  <si>
    <t>Позиција</t>
  </si>
  <si>
    <t xml:space="preserve">План  </t>
  </si>
  <si>
    <t>Реализација (процена)</t>
  </si>
  <si>
    <t>Спонзорство</t>
  </si>
  <si>
    <t>Донације</t>
  </si>
  <si>
    <t>Хуманитарне активности</t>
  </si>
  <si>
    <t>Спортске активности</t>
  </si>
  <si>
    <t>Репрезентација</t>
  </si>
  <si>
    <t>Реклама и пропаганда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</si>
</sst>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;[Red]#,##0.00"/>
    <numFmt numFmtId="179" formatCode="\+0%;\-0%;0%;"/>
  </numFmts>
  <fonts count="70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FF0000"/>
      <name val="Arial"/>
      <charset val="134"/>
    </font>
    <font>
      <i/>
      <sz val="12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indexed="8"/>
      <name val="Arial"/>
      <charset val="134"/>
    </font>
    <font>
      <sz val="12"/>
      <color indexed="8"/>
      <name val="Arial"/>
      <charset val="134"/>
    </font>
    <font>
      <b/>
      <sz val="12"/>
      <color indexed="8"/>
      <name val="Arial"/>
      <charset val="134"/>
    </font>
    <font>
      <sz val="12"/>
      <color indexed="8"/>
      <name val="Times New Roman"/>
      <charset val="238"/>
    </font>
    <font>
      <sz val="11"/>
      <color indexed="8"/>
      <name val="Times New Roman"/>
      <charset val="238"/>
    </font>
    <font>
      <b/>
      <sz val="12"/>
      <color rgb="FFFF0000"/>
      <name val="Arial"/>
      <charset val="134"/>
    </font>
    <font>
      <sz val="11"/>
      <color indexed="8"/>
      <name val="Arial"/>
      <charset val="238"/>
    </font>
    <font>
      <sz val="12"/>
      <color indexed="8"/>
      <name val="Times New Roman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4"/>
      <color theme="1"/>
      <name val="Arial"/>
      <charset val="134"/>
    </font>
    <font>
      <sz val="12"/>
      <name val="Times New Roman"/>
      <charset val="238"/>
    </font>
    <font>
      <sz val="14"/>
      <name val="Arial"/>
      <charset val="238"/>
    </font>
    <font>
      <sz val="14"/>
      <name val="Arial"/>
      <charset val="134"/>
    </font>
    <font>
      <b/>
      <sz val="14"/>
      <name val="Arial"/>
      <charset val="238"/>
    </font>
    <font>
      <b/>
      <sz val="12"/>
      <name val="Times New Roman"/>
      <charset val="238"/>
    </font>
    <font>
      <i/>
      <sz val="12"/>
      <name val="Times New Roman"/>
      <charset val="238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color theme="1"/>
      <name val="Arial"/>
      <charset val="134"/>
    </font>
    <font>
      <sz val="8"/>
      <color theme="1"/>
      <name val="Arial"/>
      <charset val="134"/>
    </font>
    <font>
      <b/>
      <sz val="16"/>
      <color theme="1"/>
      <name val="Arial"/>
      <charset val="134"/>
    </font>
    <font>
      <b/>
      <sz val="9"/>
      <color theme="1"/>
      <name val="Arial"/>
      <charset val="134"/>
    </font>
    <font>
      <b/>
      <sz val="8"/>
      <color theme="1"/>
      <name val="Arial"/>
      <charset val="134"/>
    </font>
    <font>
      <i/>
      <sz val="11"/>
      <color theme="1"/>
      <name val="Arial"/>
      <charset val="134"/>
    </font>
    <font>
      <b/>
      <sz val="10"/>
      <name val="Arial"/>
      <charset val="134"/>
    </font>
    <font>
      <b/>
      <i/>
      <sz val="10"/>
      <name val="Arial"/>
      <charset val="134"/>
    </font>
    <font>
      <sz val="9"/>
      <name val="Arial"/>
      <charset val="134"/>
    </font>
    <font>
      <b/>
      <sz val="11"/>
      <name val="Arial"/>
      <charset val="134"/>
    </font>
    <font>
      <b/>
      <sz val="9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i/>
      <sz val="11"/>
      <name val="Arial"/>
      <charset val="134"/>
    </font>
    <font>
      <b/>
      <sz val="16"/>
      <name val="Arial"/>
      <charset val="134"/>
    </font>
    <font>
      <sz val="12"/>
      <name val="Times New Roman"/>
      <charset val="134"/>
    </font>
    <font>
      <sz val="9"/>
      <color rgb="FF000000"/>
      <name val="Arial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10"/>
      <name val="Arial"/>
      <charset val="1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38"/>
    </font>
    <font>
      <sz val="11"/>
      <color indexed="8"/>
      <name val="Calibri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48" fillId="0" borderId="0" applyFont="0" applyFill="0" applyBorder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48" fillId="0" borderId="0" applyFont="0" applyFill="0" applyBorder="0" applyAlignment="0" applyProtection="0">
      <alignment vertical="center"/>
    </xf>
    <xf numFmtId="42" fontId="4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15" borderId="158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59" applyNumberFormat="0" applyFill="0" applyAlignment="0" applyProtection="0">
      <alignment vertical="center"/>
    </xf>
    <xf numFmtId="0" fontId="55" fillId="0" borderId="159" applyNumberFormat="0" applyFill="0" applyAlignment="0" applyProtection="0">
      <alignment vertical="center"/>
    </xf>
    <xf numFmtId="0" fontId="56" fillId="0" borderId="16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16" borderId="161" applyNumberFormat="0" applyAlignment="0" applyProtection="0">
      <alignment vertical="center"/>
    </xf>
    <xf numFmtId="0" fontId="58" fillId="17" borderId="162" applyNumberFormat="0" applyAlignment="0" applyProtection="0">
      <alignment vertical="center"/>
    </xf>
    <xf numFmtId="0" fontId="59" fillId="17" borderId="161" applyNumberFormat="0" applyAlignment="0" applyProtection="0">
      <alignment vertical="center"/>
    </xf>
    <xf numFmtId="0" fontId="60" fillId="18" borderId="163" applyNumberFormat="0" applyAlignment="0" applyProtection="0">
      <alignment vertical="center"/>
    </xf>
    <xf numFmtId="0" fontId="61" fillId="0" borderId="164" applyNumberFormat="0" applyFill="0" applyAlignment="0" applyProtection="0">
      <alignment vertical="center"/>
    </xf>
    <xf numFmtId="0" fontId="62" fillId="0" borderId="165" applyNumberFormat="0" applyFill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0" fontId="69" fillId="0" borderId="0"/>
    <xf numFmtId="0" fontId="68" fillId="0" borderId="0"/>
    <xf numFmtId="0" fontId="48" fillId="0" borderId="0"/>
  </cellStyleXfs>
  <cellXfs count="10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wrapText="1"/>
    </xf>
    <xf numFmtId="0" fontId="1" fillId="2" borderId="4" xfId="5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51" applyFont="1" applyFill="1" applyBorder="1" applyAlignment="1">
      <alignment horizontal="center" vertical="top" wrapText="1"/>
    </xf>
    <xf numFmtId="0" fontId="1" fillId="2" borderId="10" xfId="5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3" fontId="4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3" fontId="12" fillId="0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right" vertical="center"/>
    </xf>
    <xf numFmtId="0" fontId="11" fillId="0" borderId="41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</xf>
    <xf numFmtId="0" fontId="11" fillId="0" borderId="44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4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 applyProtection="1">
      <alignment horizontal="center" vertical="center"/>
    </xf>
    <xf numFmtId="4" fontId="11" fillId="0" borderId="38" xfId="0" applyNumberFormat="1" applyFont="1" applyFill="1" applyBorder="1" applyAlignment="1" applyProtection="1">
      <alignment horizontal="center" vertical="center"/>
    </xf>
    <xf numFmtId="4" fontId="11" fillId="0" borderId="50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  <protection locked="0"/>
    </xf>
    <xf numFmtId="3" fontId="11" fillId="0" borderId="51" xfId="0" applyNumberFormat="1" applyFont="1" applyFill="1" applyBorder="1" applyAlignment="1" applyProtection="1">
      <alignment horizontal="center" vertical="center"/>
    </xf>
    <xf numFmtId="4" fontId="11" fillId="0" borderId="52" xfId="0" applyNumberFormat="1" applyFont="1" applyFill="1" applyBorder="1" applyAlignment="1" applyProtection="1">
      <alignment horizontal="center" vertical="center"/>
    </xf>
    <xf numFmtId="4" fontId="11" fillId="0" borderId="23" xfId="0" applyNumberFormat="1" applyFont="1" applyFill="1" applyBorder="1" applyAlignment="1" applyProtection="1">
      <alignment horizontal="center" vertical="center"/>
    </xf>
    <xf numFmtId="4" fontId="11" fillId="0" borderId="42" xfId="0" applyNumberFormat="1" applyFont="1" applyFill="1" applyBorder="1" applyAlignment="1" applyProtection="1">
      <alignment horizontal="center" vertical="center"/>
    </xf>
    <xf numFmtId="4" fontId="11" fillId="0" borderId="39" xfId="0" applyNumberFormat="1" applyFont="1" applyFill="1" applyBorder="1" applyAlignment="1" applyProtection="1">
      <alignment horizontal="center" vertical="center"/>
    </xf>
    <xf numFmtId="3" fontId="11" fillId="0" borderId="51" xfId="0" applyNumberFormat="1" applyFont="1" applyFill="1" applyBorder="1" applyAlignment="1" applyProtection="1">
      <alignment horizontal="center" vertical="center"/>
      <protection locked="0"/>
    </xf>
    <xf numFmtId="3" fontId="11" fillId="0" borderId="39" xfId="0" applyNumberFormat="1" applyFont="1" applyFill="1" applyBorder="1" applyAlignment="1" applyProtection="1">
      <alignment horizontal="center" vertical="center"/>
      <protection locked="0"/>
    </xf>
    <xf numFmtId="3" fontId="11" fillId="0" borderId="53" xfId="0" applyNumberFormat="1" applyFont="1" applyFill="1" applyBorder="1" applyAlignment="1" applyProtection="1">
      <alignment horizontal="center" vertical="center"/>
      <protection locked="0"/>
    </xf>
    <xf numFmtId="4" fontId="11" fillId="0" borderId="54" xfId="0" applyNumberFormat="1" applyFont="1" applyFill="1" applyBorder="1" applyAlignment="1" applyProtection="1">
      <alignment horizontal="center" vertical="center"/>
    </xf>
    <xf numFmtId="3" fontId="11" fillId="0" borderId="54" xfId="0" applyNumberFormat="1" applyFont="1" applyFill="1" applyBorder="1" applyAlignment="1" applyProtection="1">
      <alignment horizontal="center" vertical="center"/>
      <protection locked="0"/>
    </xf>
    <xf numFmtId="3" fontId="11" fillId="0" borderId="23" xfId="0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Fill="1" applyBorder="1" applyAlignment="1" applyProtection="1">
      <alignment horizontal="center" vertical="center"/>
    </xf>
    <xf numFmtId="3" fontId="11" fillId="0" borderId="55" xfId="0" applyNumberFormat="1" applyFont="1" applyFill="1" applyBorder="1" applyAlignment="1" applyProtection="1">
      <alignment horizontal="center" vertical="center"/>
      <protection locked="0"/>
    </xf>
    <xf numFmtId="4" fontId="11" fillId="0" borderId="55" xfId="0" applyNumberFormat="1" applyFont="1" applyFill="1" applyBorder="1" applyAlignment="1" applyProtection="1">
      <alignment horizontal="center" vertical="center"/>
    </xf>
    <xf numFmtId="3" fontId="11" fillId="0" borderId="56" xfId="0" applyNumberFormat="1" applyFont="1" applyFill="1" applyBorder="1" applyAlignment="1" applyProtection="1">
      <alignment horizontal="center" vertical="center"/>
      <protection locked="0"/>
    </xf>
    <xf numFmtId="3" fontId="11" fillId="3" borderId="54" xfId="0" applyNumberFormat="1" applyFont="1" applyFill="1" applyBorder="1" applyAlignment="1" applyProtection="1">
      <alignment horizontal="center" vertical="center"/>
      <protection locked="0"/>
    </xf>
    <xf numFmtId="4" fontId="11" fillId="3" borderId="57" xfId="0" applyNumberFormat="1" applyFont="1" applyFill="1" applyBorder="1" applyAlignment="1" applyProtection="1">
      <alignment horizontal="center" vertical="center"/>
    </xf>
    <xf numFmtId="3" fontId="11" fillId="3" borderId="23" xfId="0" applyNumberFormat="1" applyFont="1" applyFill="1" applyBorder="1" applyAlignment="1" applyProtection="1">
      <alignment horizontal="center" vertical="center"/>
      <protection locked="0"/>
    </xf>
    <xf numFmtId="3" fontId="11" fillId="3" borderId="58" xfId="0" applyNumberFormat="1" applyFont="1" applyFill="1" applyBorder="1" applyAlignment="1" applyProtection="1">
      <alignment horizontal="center" vertical="center"/>
      <protection locked="0"/>
    </xf>
    <xf numFmtId="3" fontId="11" fillId="0" borderId="59" xfId="0" applyNumberFormat="1" applyFont="1" applyFill="1" applyBorder="1" applyAlignment="1" applyProtection="1">
      <alignment horizontal="center" vertical="center"/>
      <protection locked="0"/>
    </xf>
    <xf numFmtId="4" fontId="11" fillId="0" borderId="60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/>
    </xf>
    <xf numFmtId="3" fontId="11" fillId="3" borderId="38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</xf>
    <xf numFmtId="3" fontId="9" fillId="0" borderId="49" xfId="0" applyNumberFormat="1" applyFont="1" applyBorder="1" applyAlignment="1" applyProtection="1">
      <alignment horizontal="center" vertical="center"/>
      <protection locked="0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3" fontId="11" fillId="0" borderId="23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 applyProtection="1">
      <alignment horizontal="center" vertical="center"/>
      <protection locked="0"/>
    </xf>
    <xf numFmtId="3" fontId="11" fillId="3" borderId="56" xfId="0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Border="1" applyAlignment="1" applyProtection="1">
      <alignment horizontal="center" vertical="center"/>
      <protection locked="0"/>
    </xf>
    <xf numFmtId="3" fontId="9" fillId="0" borderId="62" xfId="0" applyNumberFormat="1" applyFont="1" applyBorder="1" applyAlignment="1" applyProtection="1">
      <alignment horizontal="center" vertical="center"/>
      <protection locked="0"/>
    </xf>
    <xf numFmtId="3" fontId="15" fillId="2" borderId="12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" fillId="0" borderId="0" xfId="51" applyFont="1"/>
    <xf numFmtId="0" fontId="2" fillId="0" borderId="0" xfId="51" applyFont="1"/>
    <xf numFmtId="0" fontId="3" fillId="0" borderId="0" xfId="51" applyFont="1" applyAlignment="1">
      <alignment horizontal="center"/>
    </xf>
    <xf numFmtId="0" fontId="18" fillId="0" borderId="0" xfId="51" applyFont="1" applyAlignment="1">
      <alignment horizontal="center"/>
    </xf>
    <xf numFmtId="0" fontId="0" fillId="0" borderId="0" xfId="51" applyFont="1"/>
    <xf numFmtId="0" fontId="16" fillId="0" borderId="0" xfId="51" applyFont="1" applyAlignment="1">
      <alignment horizontal="right"/>
    </xf>
    <xf numFmtId="0" fontId="1" fillId="2" borderId="3" xfId="51" applyFont="1" applyFill="1" applyBorder="1" applyAlignment="1">
      <alignment horizontal="center" vertical="center" wrapText="1"/>
    </xf>
    <xf numFmtId="0" fontId="1" fillId="2" borderId="63" xfId="51" applyFont="1" applyFill="1" applyBorder="1" applyAlignment="1">
      <alignment horizontal="center" vertical="center"/>
    </xf>
    <xf numFmtId="0" fontId="1" fillId="2" borderId="49" xfId="5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9" xfId="51" applyFont="1" applyFill="1" applyBorder="1" applyAlignment="1">
      <alignment horizontal="center" vertical="center" wrapText="1"/>
    </xf>
    <xf numFmtId="0" fontId="1" fillId="2" borderId="64" xfId="51" applyFont="1" applyFill="1" applyBorder="1" applyAlignment="1">
      <alignment horizontal="center" vertical="center"/>
    </xf>
    <xf numFmtId="0" fontId="1" fillId="2" borderId="29" xfId="5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4" borderId="65" xfId="51" applyFont="1" applyFill="1" applyBorder="1" applyAlignment="1">
      <alignment horizontal="center" vertical="center"/>
    </xf>
    <xf numFmtId="0" fontId="1" fillId="4" borderId="66" xfId="51" applyFont="1" applyFill="1" applyBorder="1" applyAlignment="1">
      <alignment horizontal="left" vertical="center"/>
    </xf>
    <xf numFmtId="0" fontId="1" fillId="4" borderId="67" xfId="51" applyFont="1" applyFill="1" applyBorder="1" applyAlignment="1">
      <alignment horizontal="left" vertical="center"/>
    </xf>
    <xf numFmtId="49" fontId="19" fillId="0" borderId="39" xfId="51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left" vertical="center" wrapText="1"/>
    </xf>
    <xf numFmtId="4" fontId="20" fillId="0" borderId="39" xfId="49" applyNumberFormat="1" applyFont="1" applyFill="1" applyBorder="1" applyAlignment="1" applyProtection="1">
      <alignment horizontal="center" vertical="center"/>
    </xf>
    <xf numFmtId="4" fontId="20" fillId="0" borderId="39" xfId="0" applyNumberFormat="1" applyFont="1" applyFill="1" applyBorder="1" applyAlignment="1">
      <alignment horizontal="center" vertical="center"/>
    </xf>
    <xf numFmtId="4" fontId="20" fillId="0" borderId="39" xfId="0" applyNumberFormat="1" applyFont="1" applyFill="1" applyBorder="1" applyAlignment="1">
      <alignment horizontal="center" vertical="center" wrapText="1"/>
    </xf>
    <xf numFmtId="178" fontId="20" fillId="0" borderId="39" xfId="0" applyNumberFormat="1" applyFont="1" applyFill="1" applyBorder="1" applyAlignment="1">
      <alignment horizontal="center" vertical="center"/>
    </xf>
    <xf numFmtId="0" fontId="2" fillId="0" borderId="68" xfId="0" applyFont="1" applyBorder="1"/>
    <xf numFmtId="0" fontId="20" fillId="0" borderId="51" xfId="0" applyFont="1" applyFill="1" applyBorder="1" applyAlignment="1">
      <alignment horizontal="left" vertical="center" wrapText="1"/>
    </xf>
    <xf numFmtId="4" fontId="20" fillId="0" borderId="51" xfId="49" applyNumberFormat="1" applyFont="1" applyFill="1" applyBorder="1" applyAlignment="1" applyProtection="1">
      <alignment horizontal="center" vertical="center"/>
    </xf>
    <xf numFmtId="4" fontId="20" fillId="0" borderId="51" xfId="0" applyNumberFormat="1" applyFont="1" applyFill="1" applyBorder="1" applyAlignment="1">
      <alignment horizontal="center" vertical="center"/>
    </xf>
    <xf numFmtId="4" fontId="20" fillId="0" borderId="51" xfId="0" applyNumberFormat="1" applyFont="1" applyFill="1" applyBorder="1" applyAlignment="1">
      <alignment horizontal="center" vertical="center" wrapText="1"/>
    </xf>
    <xf numFmtId="49" fontId="19" fillId="0" borderId="69" xfId="51" applyNumberFormat="1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left" vertical="center" wrapText="1"/>
    </xf>
    <xf numFmtId="49" fontId="19" fillId="0" borderId="51" xfId="51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/>
    </xf>
    <xf numFmtId="0" fontId="20" fillId="0" borderId="39" xfId="5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39" xfId="51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21" fillId="0" borderId="70" xfId="0" applyFont="1" applyBorder="1" applyAlignment="1">
      <alignment vertical="top" wrapText="1"/>
    </xf>
    <xf numFmtId="0" fontId="22" fillId="0" borderId="39" xfId="51" applyFont="1" applyFill="1" applyBorder="1" applyAlignment="1">
      <alignment horizontal="right" vertical="center" wrapText="1"/>
    </xf>
    <xf numFmtId="49" fontId="23" fillId="5" borderId="39" xfId="51" applyNumberFormat="1" applyFont="1" applyFill="1" applyBorder="1" applyAlignment="1">
      <alignment vertical="center"/>
    </xf>
    <xf numFmtId="49" fontId="22" fillId="5" borderId="39" xfId="51" applyNumberFormat="1" applyFont="1" applyFill="1" applyBorder="1" applyAlignment="1">
      <alignment horizontal="left" vertical="center"/>
    </xf>
    <xf numFmtId="4" fontId="20" fillId="0" borderId="23" xfId="49" applyNumberFormat="1" applyFont="1" applyFill="1" applyBorder="1" applyAlignment="1" applyProtection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 wrapText="1"/>
    </xf>
    <xf numFmtId="49" fontId="19" fillId="0" borderId="54" xfId="51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left" vertical="center" wrapText="1"/>
    </xf>
    <xf numFmtId="4" fontId="20" fillId="0" borderId="54" xfId="49" applyNumberFormat="1" applyFont="1" applyFill="1" applyBorder="1" applyAlignment="1" applyProtection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20" fillId="0" borderId="39" xfId="0" applyNumberFormat="1" applyFont="1" applyFill="1" applyBorder="1" applyAlignment="1">
      <alignment horizontal="center"/>
    </xf>
    <xf numFmtId="0" fontId="20" fillId="0" borderId="51" xfId="51" applyFont="1" applyFill="1" applyBorder="1" applyAlignment="1">
      <alignment horizontal="left" vertical="center" wrapText="1"/>
    </xf>
    <xf numFmtId="4" fontId="20" fillId="0" borderId="5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178" fontId="20" fillId="0" borderId="51" xfId="0" applyNumberFormat="1" applyFont="1" applyFill="1" applyBorder="1" applyAlignment="1">
      <alignment horizontal="center" vertical="center"/>
    </xf>
    <xf numFmtId="178" fontId="20" fillId="0" borderId="23" xfId="0" applyNumberFormat="1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/>
    </xf>
    <xf numFmtId="49" fontId="19" fillId="0" borderId="23" xfId="51" applyNumberFormat="1" applyFont="1" applyFill="1" applyBorder="1" applyAlignment="1">
      <alignment horizontal="center" vertical="center"/>
    </xf>
    <xf numFmtId="178" fontId="20" fillId="0" borderId="54" xfId="0" applyNumberFormat="1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left" vertical="center" wrapText="1"/>
    </xf>
    <xf numFmtId="178" fontId="20" fillId="0" borderId="71" xfId="0" applyNumberFormat="1" applyFont="1" applyFill="1" applyBorder="1" applyAlignment="1">
      <alignment horizontal="center" vertical="center"/>
    </xf>
    <xf numFmtId="4" fontId="20" fillId="0" borderId="71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178" fontId="20" fillId="0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horizontal="left" vertical="center" wrapText="1"/>
    </xf>
    <xf numFmtId="4" fontId="20" fillId="0" borderId="17" xfId="49" applyNumberFormat="1" applyFont="1" applyFill="1" applyBorder="1" applyAlignment="1" applyProtection="1">
      <alignment horizontal="center" vertical="center"/>
    </xf>
    <xf numFmtId="49" fontId="19" fillId="0" borderId="71" xfId="51" applyNumberFormat="1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vertical="top" wrapText="1"/>
    </xf>
    <xf numFmtId="0" fontId="19" fillId="0" borderId="17" xfId="0" applyFont="1" applyFill="1" applyBorder="1" applyAlignment="1">
      <alignment horizontal="center" vertical="center"/>
    </xf>
    <xf numFmtId="0" fontId="22" fillId="0" borderId="54" xfId="51" applyFont="1" applyFill="1" applyBorder="1" applyAlignment="1">
      <alignment horizontal="right" vertical="center" wrapText="1"/>
    </xf>
    <xf numFmtId="49" fontId="19" fillId="5" borderId="39" xfId="51" applyNumberFormat="1" applyFont="1" applyFill="1" applyBorder="1" applyAlignment="1">
      <alignment horizontal="center" vertical="center"/>
    </xf>
    <xf numFmtId="0" fontId="22" fillId="5" borderId="39" xfId="51" applyFont="1" applyFill="1" applyBorder="1" applyAlignment="1">
      <alignment horizontal="left" vertical="center"/>
    </xf>
    <xf numFmtId="4" fontId="22" fillId="5" borderId="39" xfId="51" applyNumberFormat="1" applyFont="1" applyFill="1" applyBorder="1" applyAlignment="1"/>
    <xf numFmtId="0" fontId="20" fillId="5" borderId="39" xfId="0" applyFont="1" applyFill="1" applyBorder="1" applyAlignment="1"/>
    <xf numFmtId="0" fontId="22" fillId="0" borderId="39" xfId="51" applyFont="1" applyFill="1" applyBorder="1" applyAlignment="1">
      <alignment horizontal="right" wrapText="1"/>
    </xf>
    <xf numFmtId="0" fontId="23" fillId="5" borderId="39" xfId="51" applyFont="1" applyFill="1" applyBorder="1" applyAlignment="1">
      <alignment horizontal="right" wrapText="1"/>
    </xf>
    <xf numFmtId="4" fontId="20" fillId="5" borderId="39" xfId="49" applyNumberFormat="1" applyFont="1" applyFill="1" applyBorder="1" applyAlignment="1" applyProtection="1">
      <alignment horizontal="center" vertical="center"/>
    </xf>
    <xf numFmtId="4" fontId="20" fillId="5" borderId="39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/>
    <xf numFmtId="0" fontId="20" fillId="0" borderId="39" xfId="0" applyFont="1" applyFill="1" applyBorder="1" applyAlignment="1"/>
    <xf numFmtId="4" fontId="20" fillId="0" borderId="39" xfId="49" applyNumberFormat="1" applyFont="1" applyFill="1" applyBorder="1" applyAlignment="1" applyProtection="1">
      <alignment horizontal="left"/>
    </xf>
    <xf numFmtId="0" fontId="22" fillId="0" borderId="39" xfId="51" applyFont="1" applyFill="1" applyBorder="1" applyAlignment="1">
      <alignment horizontal="left"/>
    </xf>
    <xf numFmtId="3" fontId="20" fillId="0" borderId="39" xfId="0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25" fillId="2" borderId="72" xfId="0" applyFont="1" applyFill="1" applyBorder="1" applyAlignment="1">
      <alignment horizontal="center" wrapText="1" shrinkToFit="1"/>
    </xf>
    <xf numFmtId="0" fontId="25" fillId="2" borderId="5" xfId="0" applyFont="1" applyFill="1" applyBorder="1" applyAlignment="1">
      <alignment horizontal="center" vertical="center" wrapText="1" shrinkToFi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wrapText="1" shrinkToFit="1"/>
    </xf>
    <xf numFmtId="0" fontId="25" fillId="2" borderId="11" xfId="0" applyFont="1" applyFill="1" applyBorder="1" applyAlignment="1">
      <alignment horizontal="center" vertical="center" wrapText="1" shrinkToFit="1"/>
    </xf>
    <xf numFmtId="0" fontId="25" fillId="2" borderId="12" xfId="0" applyFont="1" applyFill="1" applyBorder="1" applyAlignment="1">
      <alignment horizontal="center" vertical="center" wrapText="1"/>
    </xf>
    <xf numFmtId="0" fontId="25" fillId="0" borderId="74" xfId="0" applyFont="1" applyBorder="1"/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8" xfId="0" applyFont="1" applyBorder="1"/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75" xfId="0" applyNumberFormat="1" applyFont="1" applyBorder="1" applyAlignment="1">
      <alignment horizontal="center" vertical="center"/>
    </xf>
    <xf numFmtId="0" fontId="25" fillId="0" borderId="18" xfId="0" applyFont="1" applyBorder="1"/>
    <xf numFmtId="0" fontId="7" fillId="0" borderId="25" xfId="0" applyFont="1" applyBorder="1"/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3" fontId="7" fillId="0" borderId="76" xfId="0" applyNumberFormat="1" applyFont="1" applyBorder="1" applyAlignment="1">
      <alignment horizontal="center" vertical="center"/>
    </xf>
    <xf numFmtId="0" fontId="25" fillId="2" borderId="77" xfId="0" applyFont="1" applyFill="1" applyBorder="1" applyAlignment="1">
      <alignment horizontal="right"/>
    </xf>
    <xf numFmtId="0" fontId="25" fillId="2" borderId="47" xfId="0" applyFont="1" applyFill="1" applyBorder="1" applyAlignment="1">
      <alignment horizontal="right"/>
    </xf>
    <xf numFmtId="0" fontId="25" fillId="2" borderId="78" xfId="0" applyFont="1" applyFill="1" applyBorder="1" applyAlignment="1">
      <alignment horizontal="right"/>
    </xf>
    <xf numFmtId="3" fontId="7" fillId="4" borderId="79" xfId="0" applyNumberFormat="1" applyFont="1" applyFill="1" applyBorder="1" applyAlignment="1">
      <alignment horizontal="center" vertical="center"/>
    </xf>
    <xf numFmtId="3" fontId="7" fillId="2" borderId="78" xfId="0" applyNumberFormat="1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4" borderId="79" xfId="0" applyFont="1" applyFill="1" applyBorder="1"/>
    <xf numFmtId="0" fontId="7" fillId="2" borderId="78" xfId="0" applyFont="1" applyFill="1" applyBorder="1"/>
    <xf numFmtId="0" fontId="7" fillId="4" borderId="7" xfId="0" applyFont="1" applyFill="1" applyBorder="1"/>
    <xf numFmtId="0" fontId="7" fillId="2" borderId="8" xfId="0" applyFont="1" applyFill="1" applyBorder="1"/>
    <xf numFmtId="0" fontId="25" fillId="2" borderId="81" xfId="0" applyFont="1" applyFill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7" fillId="0" borderId="83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3" fontId="7" fillId="2" borderId="79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7" fillId="0" borderId="68" xfId="0" applyFont="1" applyBorder="1"/>
    <xf numFmtId="0" fontId="7" fillId="4" borderId="85" xfId="0" applyFont="1" applyFill="1" applyBorder="1"/>
    <xf numFmtId="0" fontId="16" fillId="0" borderId="0" xfId="0" applyFont="1" applyAlignment="1">
      <alignment horizontal="right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0" fontId="7" fillId="2" borderId="2" xfId="0" applyFont="1" applyFill="1" applyBorder="1"/>
    <xf numFmtId="0" fontId="26" fillId="0" borderId="0" xfId="0" applyFont="1"/>
    <xf numFmtId="0" fontId="17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7" fillId="2" borderId="86" xfId="0" applyFont="1" applyFill="1" applyBorder="1" applyAlignment="1">
      <alignment horizontal="center" vertical="center" wrapText="1"/>
    </xf>
    <xf numFmtId="0" fontId="27" fillId="2" borderId="87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88" xfId="0" applyFont="1" applyFill="1" applyBorder="1" applyAlignment="1">
      <alignment horizontal="center" vertical="center" wrapText="1"/>
    </xf>
    <xf numFmtId="0" fontId="28" fillId="2" borderId="89" xfId="0" applyFont="1" applyFill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3" fontId="28" fillId="0" borderId="29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0" fontId="29" fillId="2" borderId="79" xfId="0" applyFont="1" applyFill="1" applyBorder="1" applyAlignment="1">
      <alignment horizontal="center" vertical="center"/>
    </xf>
    <xf numFmtId="3" fontId="28" fillId="2" borderId="48" xfId="0" applyNumberFormat="1" applyFont="1" applyFill="1" applyBorder="1" applyAlignment="1">
      <alignment horizontal="center" vertical="center"/>
    </xf>
    <xf numFmtId="3" fontId="28" fillId="2" borderId="88" xfId="0" applyNumberFormat="1" applyFont="1" applyFill="1" applyBorder="1" applyAlignment="1">
      <alignment horizontal="center" vertical="center"/>
    </xf>
    <xf numFmtId="3" fontId="28" fillId="2" borderId="89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3" fontId="28" fillId="2" borderId="11" xfId="0" applyNumberFormat="1" applyFont="1" applyFill="1" applyBorder="1" applyAlignment="1">
      <alignment horizontal="center" vertical="center"/>
    </xf>
    <xf numFmtId="3" fontId="28" fillId="2" borderId="12" xfId="0" applyNumberFormat="1" applyFont="1" applyFill="1" applyBorder="1" applyAlignment="1">
      <alignment horizontal="center" vertical="center"/>
    </xf>
    <xf numFmtId="3" fontId="28" fillId="2" borderId="31" xfId="0" applyNumberFormat="1" applyFont="1" applyFill="1" applyBorder="1" applyAlignment="1">
      <alignment horizontal="center" vertical="center"/>
    </xf>
    <xf numFmtId="0" fontId="7" fillId="0" borderId="84" xfId="0" applyFont="1" applyBorder="1"/>
    <xf numFmtId="0" fontId="7" fillId="2" borderId="90" xfId="0" applyFont="1" applyFill="1" applyBorder="1" applyAlignment="1">
      <alignment horizontal="center" vertical="center" wrapText="1"/>
    </xf>
    <xf numFmtId="0" fontId="27" fillId="2" borderId="81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0" fontId="28" fillId="0" borderId="93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28" fillId="0" borderId="91" xfId="0" applyNumberFormat="1" applyFont="1" applyBorder="1" applyAlignment="1">
      <alignment horizontal="center" vertical="center"/>
    </xf>
    <xf numFmtId="0" fontId="29" fillId="2" borderId="92" xfId="0" applyFont="1" applyFill="1" applyBorder="1" applyAlignment="1">
      <alignment horizontal="center" vertical="center"/>
    </xf>
    <xf numFmtId="3" fontId="28" fillId="2" borderId="92" xfId="0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30" fillId="0" borderId="0" xfId="0" applyFont="1" applyAlignment="1">
      <alignment vertical="center" wrapText="1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3" fontId="28" fillId="4" borderId="15" xfId="0" applyNumberFormat="1" applyFont="1" applyFill="1" applyBorder="1" applyAlignment="1">
      <alignment horizontal="center" vertical="center"/>
    </xf>
    <xf numFmtId="3" fontId="29" fillId="2" borderId="11" xfId="0" applyNumberFormat="1" applyFont="1" applyFill="1" applyBorder="1" applyAlignment="1">
      <alignment horizontal="center" vertical="center"/>
    </xf>
    <xf numFmtId="3" fontId="29" fillId="2" borderId="1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26" fillId="2" borderId="90" xfId="0" applyFont="1" applyFill="1" applyBorder="1" applyAlignment="1">
      <alignment horizontal="center" vertical="center" wrapText="1"/>
    </xf>
    <xf numFmtId="0" fontId="26" fillId="2" borderId="91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 wrapText="1"/>
    </xf>
    <xf numFmtId="3" fontId="28" fillId="0" borderId="93" xfId="0" applyNumberFormat="1" applyFont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2" borderId="9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2" borderId="95" xfId="0" applyFont="1" applyFill="1" applyBorder="1" applyAlignment="1">
      <alignment horizontal="center" vertical="center" wrapText="1"/>
    </xf>
    <xf numFmtId="0" fontId="26" fillId="0" borderId="68" xfId="0" applyFont="1" applyBorder="1"/>
    <xf numFmtId="0" fontId="7" fillId="2" borderId="26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31" fillId="2" borderId="66" xfId="0" applyFont="1" applyFill="1" applyBorder="1" applyAlignment="1">
      <alignment horizontal="center" vertical="center"/>
    </xf>
    <xf numFmtId="3" fontId="28" fillId="0" borderId="83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/>
    </xf>
    <xf numFmtId="0" fontId="31" fillId="2" borderId="96" xfId="0" applyFont="1" applyFill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32" fillId="2" borderId="96" xfId="0" applyFont="1" applyFill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3" fontId="29" fillId="0" borderId="75" xfId="0" applyNumberFormat="1" applyFont="1" applyBorder="1" applyAlignment="1">
      <alignment horizontal="center" vertical="center"/>
    </xf>
    <xf numFmtId="0" fontId="32" fillId="2" borderId="97" xfId="0" applyFont="1" applyFill="1" applyBorder="1" applyAlignment="1">
      <alignment horizontal="center" vertical="center"/>
    </xf>
    <xf numFmtId="3" fontId="29" fillId="0" borderId="29" xfId="0" applyNumberFormat="1" applyFont="1" applyBorder="1" applyAlignment="1">
      <alignment horizontal="center" vertical="center"/>
    </xf>
    <xf numFmtId="3" fontId="29" fillId="0" borderId="98" xfId="0" applyNumberFormat="1" applyFont="1" applyBorder="1" applyAlignment="1">
      <alignment horizontal="center" vertical="center"/>
    </xf>
    <xf numFmtId="3" fontId="7" fillId="0" borderId="91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2" borderId="65" xfId="0" applyFont="1" applyFill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31" fillId="2" borderId="99" xfId="0" applyFont="1" applyFill="1" applyBorder="1" applyAlignment="1">
      <alignment horizontal="center" vertical="center"/>
    </xf>
    <xf numFmtId="3" fontId="28" fillId="0" borderId="33" xfId="0" applyNumberFormat="1" applyFont="1" applyBorder="1" applyAlignment="1">
      <alignment horizontal="center" vertical="center"/>
    </xf>
    <xf numFmtId="0" fontId="32" fillId="2" borderId="99" xfId="0" applyFont="1" applyFill="1" applyBorder="1" applyAlignment="1">
      <alignment horizontal="center" vertical="center"/>
    </xf>
    <xf numFmtId="3" fontId="29" fillId="0" borderId="33" xfId="0" applyNumberFormat="1" applyFont="1" applyBorder="1" applyAlignment="1">
      <alignment horizontal="center" vertical="center"/>
    </xf>
    <xf numFmtId="0" fontId="32" fillId="2" borderId="100" xfId="0" applyFont="1" applyFill="1" applyBorder="1" applyAlignment="1">
      <alignment horizontal="center" vertical="center"/>
    </xf>
    <xf numFmtId="3" fontId="29" fillId="0" borderId="34" xfId="0" applyNumberFormat="1" applyFont="1" applyBorder="1" applyAlignment="1">
      <alignment horizontal="center" vertical="center"/>
    </xf>
    <xf numFmtId="0" fontId="33" fillId="0" borderId="0" xfId="0" applyFont="1" applyAlignment="1">
      <alignment wrapText="1"/>
    </xf>
    <xf numFmtId="3" fontId="29" fillId="0" borderId="37" xfId="0" applyNumberFormat="1" applyFont="1" applyBorder="1" applyAlignment="1">
      <alignment horizontal="center" vertical="center"/>
    </xf>
    <xf numFmtId="3" fontId="29" fillId="0" borderId="91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27" xfId="0" applyNumberFormat="1" applyFont="1" applyBorder="1" applyAlignment="1">
      <alignment horizontal="center" vertical="center"/>
    </xf>
    <xf numFmtId="0" fontId="0" fillId="0" borderId="0" xfId="0" applyFont="1"/>
    <xf numFmtId="0" fontId="3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8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10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34" fillId="2" borderId="77" xfId="0" applyFont="1" applyFill="1" applyBorder="1" applyAlignment="1">
      <alignment horizontal="center" vertical="center" wrapText="1"/>
    </xf>
    <xf numFmtId="0" fontId="34" fillId="2" borderId="78" xfId="0" applyFont="1" applyFill="1" applyBorder="1" applyAlignment="1">
      <alignment horizontal="center" vertical="center" wrapText="1"/>
    </xf>
    <xf numFmtId="0" fontId="0" fillId="2" borderId="80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15" xfId="0" applyFont="1" applyBorder="1"/>
    <xf numFmtId="0" fontId="0" fillId="0" borderId="32" xfId="0" applyFont="1" applyBorder="1"/>
    <xf numFmtId="0" fontId="0" fillId="0" borderId="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7" xfId="0" applyFont="1" applyBorder="1"/>
    <xf numFmtId="0" fontId="0" fillId="0" borderId="34" xfId="0" applyFont="1" applyBorder="1"/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2" borderId="13" xfId="0" applyFont="1" applyFill="1" applyBorder="1" applyAlignment="1">
      <alignment horizontal="center" vertical="center" wrapText="1"/>
    </xf>
    <xf numFmtId="0" fontId="37" fillId="2" borderId="82" xfId="0" applyFont="1" applyFill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37" fillId="2" borderId="94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6" fillId="2" borderId="62" xfId="0" applyFont="1" applyFill="1" applyBorder="1" applyAlignment="1">
      <alignment horizontal="center" vertical="center" wrapText="1"/>
    </xf>
    <xf numFmtId="0" fontId="36" fillId="2" borderId="9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32" xfId="0" applyNumberFormat="1" applyFont="1" applyBorder="1" applyAlignment="1">
      <alignment horizontal="center" vertical="center"/>
    </xf>
    <xf numFmtId="3" fontId="6" fillId="0" borderId="93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3" fontId="40" fillId="0" borderId="23" xfId="0" applyNumberFormat="1" applyFont="1" applyBorder="1" applyAlignment="1">
      <alignment horizontal="center" vertical="center"/>
    </xf>
    <xf numFmtId="3" fontId="40" fillId="0" borderId="33" xfId="0" applyNumberFormat="1" applyFont="1" applyBorder="1" applyAlignment="1">
      <alignment horizontal="center" vertical="center"/>
    </xf>
    <xf numFmtId="3" fontId="6" fillId="6" borderId="37" xfId="0" applyNumberFormat="1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center" vertical="center"/>
    </xf>
    <xf numFmtId="3" fontId="6" fillId="6" borderId="33" xfId="0" applyNumberFormat="1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40" fillId="0" borderId="29" xfId="0" applyNumberFormat="1" applyFont="1" applyBorder="1" applyAlignment="1">
      <alignment horizontal="center" vertical="center"/>
    </xf>
    <xf numFmtId="3" fontId="40" fillId="0" borderId="34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68" xfId="0" applyFont="1" applyBorder="1"/>
    <xf numFmtId="0" fontId="6" fillId="2" borderId="26" xfId="0" applyFont="1" applyFill="1" applyBorder="1" applyAlignment="1">
      <alignment horizontal="center" vertical="center" wrapText="1"/>
    </xf>
    <xf numFmtId="0" fontId="38" fillId="2" borderId="66" xfId="0" applyFont="1" applyFill="1" applyBorder="1" applyAlignment="1">
      <alignment horizontal="center" vertical="center"/>
    </xf>
    <xf numFmtId="3" fontId="36" fillId="0" borderId="93" xfId="0" applyNumberFormat="1" applyFont="1" applyBorder="1" applyAlignment="1">
      <alignment horizontal="center" vertical="center"/>
    </xf>
    <xf numFmtId="3" fontId="36" fillId="0" borderId="83" xfId="0" applyNumberFormat="1" applyFont="1" applyBorder="1" applyAlignment="1">
      <alignment horizontal="center" vertical="center"/>
    </xf>
    <xf numFmtId="0" fontId="38" fillId="2" borderId="96" xfId="0" applyFont="1" applyFill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0" fontId="39" fillId="2" borderId="96" xfId="0" applyFont="1" applyFill="1" applyBorder="1" applyAlignment="1">
      <alignment horizontal="center" vertical="center"/>
    </xf>
    <xf numFmtId="3" fontId="40" fillId="0" borderId="75" xfId="0" applyNumberFormat="1" applyFont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3" fontId="36" fillId="0" borderId="91" xfId="0" applyNumberFormat="1" applyFont="1" applyBorder="1" applyAlignment="1">
      <alignment horizontal="center" vertical="center"/>
    </xf>
    <xf numFmtId="3" fontId="40" fillId="0" borderId="98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2" borderId="65" xfId="0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38" fillId="2" borderId="99" xfId="0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40" fillId="6" borderId="37" xfId="0" applyNumberFormat="1" applyFont="1" applyFill="1" applyBorder="1" applyAlignment="1">
      <alignment horizontal="center" vertical="center"/>
    </xf>
    <xf numFmtId="3" fontId="40" fillId="6" borderId="23" xfId="0" applyNumberFormat="1" applyFont="1" applyFill="1" applyBorder="1" applyAlignment="1">
      <alignment horizontal="center" vertical="center"/>
    </xf>
    <xf numFmtId="3" fontId="40" fillId="0" borderId="91" xfId="0" applyNumberFormat="1" applyFont="1" applyBorder="1" applyAlignment="1">
      <alignment horizontal="center" vertical="center"/>
    </xf>
    <xf numFmtId="0" fontId="41" fillId="0" borderId="0" xfId="0" applyFont="1" applyAlignment="1">
      <alignment wrapText="1"/>
    </xf>
    <xf numFmtId="3" fontId="40" fillId="0" borderId="37" xfId="0" applyNumberFormat="1" applyFont="1" applyBorder="1" applyAlignment="1">
      <alignment horizontal="center" vertical="center"/>
    </xf>
    <xf numFmtId="0" fontId="39" fillId="2" borderId="99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40" fillId="0" borderId="22" xfId="0" applyNumberFormat="1" applyFont="1" applyBorder="1" applyAlignment="1">
      <alignment horizontal="center" vertical="center"/>
    </xf>
    <xf numFmtId="3" fontId="40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2" borderId="90" xfId="51" applyFont="1" applyFill="1" applyBorder="1" applyAlignment="1">
      <alignment horizontal="center" vertical="center" wrapText="1"/>
    </xf>
    <xf numFmtId="0" fontId="1" fillId="2" borderId="94" xfId="51" applyFont="1" applyFill="1" applyBorder="1" applyAlignment="1">
      <alignment horizontal="center" vertical="center" wrapText="1"/>
    </xf>
    <xf numFmtId="0" fontId="1" fillId="7" borderId="1" xfId="51" applyFont="1" applyFill="1" applyBorder="1" applyAlignment="1">
      <alignment horizontal="center" vertical="center" wrapText="1"/>
    </xf>
    <xf numFmtId="0" fontId="1" fillId="2" borderId="91" xfId="51" applyFont="1" applyFill="1" applyBorder="1" applyAlignment="1">
      <alignment horizontal="center" vertical="center" wrapText="1"/>
    </xf>
    <xf numFmtId="0" fontId="1" fillId="2" borderId="34" xfId="51" applyFont="1" applyFill="1" applyBorder="1" applyAlignment="1">
      <alignment horizontal="center" vertical="center" wrapText="1"/>
    </xf>
    <xf numFmtId="0" fontId="1" fillId="7" borderId="85" xfId="51" applyFont="1" applyFill="1" applyBorder="1" applyAlignment="1">
      <alignment horizontal="center" vertical="center" wrapText="1"/>
    </xf>
    <xf numFmtId="0" fontId="1" fillId="2" borderId="12" xfId="51" applyFont="1" applyFill="1" applyBorder="1" applyAlignment="1">
      <alignment horizontal="center" vertical="center" wrapText="1"/>
    </xf>
    <xf numFmtId="3" fontId="1" fillId="2" borderId="31" xfId="51" applyNumberFormat="1" applyFont="1" applyFill="1" applyBorder="1" applyAlignment="1">
      <alignment horizontal="center" vertical="center"/>
    </xf>
    <xf numFmtId="0" fontId="1" fillId="8" borderId="85" xfId="51" applyFont="1" applyFill="1" applyBorder="1" applyAlignment="1">
      <alignment horizontal="center" vertical="center" wrapText="1"/>
    </xf>
    <xf numFmtId="0" fontId="1" fillId="2" borderId="92" xfId="51" applyFont="1" applyFill="1" applyBorder="1" applyAlignment="1">
      <alignment horizontal="center" vertical="center" wrapText="1"/>
    </xf>
    <xf numFmtId="0" fontId="1" fillId="2" borderId="88" xfId="51" applyFont="1" applyFill="1" applyBorder="1" applyAlignment="1">
      <alignment horizontal="center" vertical="center" wrapText="1"/>
    </xf>
    <xf numFmtId="3" fontId="1" fillId="2" borderId="89" xfId="51" applyNumberFormat="1" applyFont="1" applyFill="1" applyBorder="1" applyAlignment="1">
      <alignment horizontal="center" vertical="center"/>
    </xf>
    <xf numFmtId="49" fontId="2" fillId="0" borderId="93" xfId="51" applyNumberFormat="1" applyFont="1" applyBorder="1" applyAlignment="1">
      <alignment horizontal="center" vertical="center"/>
    </xf>
    <xf numFmtId="0" fontId="1" fillId="0" borderId="17" xfId="51" applyFont="1" applyBorder="1" applyAlignment="1">
      <alignment horizontal="left" vertical="center" wrapText="1"/>
    </xf>
    <xf numFmtId="3" fontId="2" fillId="0" borderId="83" xfId="51" applyNumberFormat="1" applyFont="1" applyBorder="1" applyAlignment="1">
      <alignment horizontal="center" vertical="center"/>
    </xf>
    <xf numFmtId="0" fontId="2" fillId="7" borderId="85" xfId="51" applyFont="1" applyFill="1" applyBorder="1" applyAlignment="1">
      <alignment vertical="center"/>
    </xf>
    <xf numFmtId="49" fontId="2" fillId="0" borderId="15" xfId="51" applyNumberFormat="1" applyFont="1" applyBorder="1" applyAlignment="1">
      <alignment horizontal="center" vertical="center"/>
    </xf>
    <xf numFmtId="3" fontId="2" fillId="0" borderId="32" xfId="51" applyNumberFormat="1" applyFont="1" applyBorder="1" applyAlignment="1">
      <alignment horizontal="center" vertical="center"/>
    </xf>
    <xf numFmtId="49" fontId="2" fillId="0" borderId="37" xfId="51" applyNumberFormat="1" applyFont="1" applyBorder="1" applyAlignment="1">
      <alignment horizontal="center" vertical="center"/>
    </xf>
    <xf numFmtId="0" fontId="5" fillId="0" borderId="23" xfId="51" applyFont="1" applyBorder="1" applyAlignment="1">
      <alignment horizontal="left" vertical="center"/>
    </xf>
    <xf numFmtId="3" fontId="2" fillId="0" borderId="75" xfId="51" applyNumberFormat="1" applyFont="1" applyBorder="1" applyAlignment="1">
      <alignment horizontal="center" vertical="center"/>
    </xf>
    <xf numFmtId="0" fontId="2" fillId="7" borderId="85" xfId="51" applyFont="1" applyFill="1" applyBorder="1"/>
    <xf numFmtId="49" fontId="2" fillId="0" borderId="22" xfId="51" applyNumberFormat="1" applyFont="1" applyBorder="1" applyAlignment="1">
      <alignment horizontal="center" vertical="center"/>
    </xf>
    <xf numFmtId="3" fontId="2" fillId="0" borderId="33" xfId="51" applyNumberFormat="1" applyFont="1" applyBorder="1" applyAlignment="1">
      <alignment horizontal="center" vertical="center"/>
    </xf>
    <xf numFmtId="0" fontId="2" fillId="0" borderId="23" xfId="51" applyFont="1" applyBorder="1" applyAlignment="1">
      <alignment horizontal="left" vertical="center"/>
    </xf>
    <xf numFmtId="49" fontId="2" fillId="0" borderId="37" xfId="51" applyNumberFormat="1" applyFont="1" applyBorder="1" applyAlignment="1">
      <alignment horizontal="center" vertical="center" wrapText="1"/>
    </xf>
    <xf numFmtId="0" fontId="1" fillId="0" borderId="23" xfId="51" applyFont="1" applyBorder="1" applyAlignment="1">
      <alignment horizontal="left" vertical="center" wrapText="1"/>
    </xf>
    <xf numFmtId="0" fontId="2" fillId="7" borderId="85" xfId="51" applyFont="1" applyFill="1" applyBorder="1" applyAlignment="1">
      <alignment vertical="center" wrapText="1"/>
    </xf>
    <xf numFmtId="49" fontId="2" fillId="0" borderId="22" xfId="51" applyNumberFormat="1" applyFont="1" applyBorder="1" applyAlignment="1">
      <alignment horizontal="center" vertical="center" wrapText="1"/>
    </xf>
    <xf numFmtId="49" fontId="2" fillId="0" borderId="91" xfId="51" applyNumberFormat="1" applyFont="1" applyBorder="1" applyAlignment="1">
      <alignment horizontal="center" vertical="center"/>
    </xf>
    <xf numFmtId="0" fontId="2" fillId="0" borderId="29" xfId="51" applyFont="1" applyBorder="1" applyAlignment="1">
      <alignment horizontal="left" vertical="center"/>
    </xf>
    <xf numFmtId="3" fontId="2" fillId="0" borderId="98" xfId="51" applyNumberFormat="1" applyFont="1" applyBorder="1" applyAlignment="1">
      <alignment horizontal="center" vertical="center"/>
    </xf>
    <xf numFmtId="49" fontId="2" fillId="0" borderId="27" xfId="51" applyNumberFormat="1" applyFont="1" applyBorder="1" applyAlignment="1">
      <alignment horizontal="center" vertical="center"/>
    </xf>
    <xf numFmtId="3" fontId="2" fillId="0" borderId="34" xfId="51" applyNumberFormat="1" applyFont="1" applyBorder="1" applyAlignment="1">
      <alignment horizontal="center" vertical="center"/>
    </xf>
    <xf numFmtId="0" fontId="1" fillId="2" borderId="35" xfId="51" applyFont="1" applyFill="1" applyBorder="1" applyAlignment="1">
      <alignment horizontal="center" vertical="center" wrapText="1"/>
    </xf>
    <xf numFmtId="0" fontId="1" fillId="8" borderId="68" xfId="51" applyFont="1" applyFill="1" applyBorder="1" applyAlignment="1">
      <alignment horizontal="center" vertical="center" wrapText="1"/>
    </xf>
    <xf numFmtId="0" fontId="1" fillId="2" borderId="48" xfId="51" applyFont="1" applyFill="1" applyBorder="1" applyAlignment="1">
      <alignment horizontal="center" vertical="center" wrapText="1"/>
    </xf>
    <xf numFmtId="0" fontId="2" fillId="8" borderId="77" xfId="0" applyFont="1" applyFill="1" applyBorder="1"/>
    <xf numFmtId="0" fontId="2" fillId="8" borderId="84" xfId="0" applyFont="1" applyFill="1" applyBorder="1"/>
    <xf numFmtId="0" fontId="2" fillId="8" borderId="47" xfId="0" applyFont="1" applyFill="1" applyBorder="1"/>
    <xf numFmtId="0" fontId="1" fillId="8" borderId="0" xfId="51" applyFont="1" applyFill="1" applyAlignment="1">
      <alignment horizontal="center" vertical="center" wrapText="1"/>
    </xf>
    <xf numFmtId="0" fontId="2" fillId="8" borderId="78" xfId="0" applyFont="1" applyFill="1" applyBorder="1"/>
    <xf numFmtId="3" fontId="2" fillId="0" borderId="75" xfId="51" applyNumberFormat="1" applyFont="1" applyBorder="1" applyAlignment="1">
      <alignment horizontal="center" vertical="center" wrapText="1"/>
    </xf>
    <xf numFmtId="3" fontId="2" fillId="0" borderId="33" xfId="51" applyNumberFormat="1" applyFont="1" applyBorder="1" applyAlignment="1">
      <alignment horizontal="center" vertical="center" wrapText="1"/>
    </xf>
    <xf numFmtId="3" fontId="1" fillId="2" borderId="64" xfId="51" applyNumberFormat="1" applyFont="1" applyFill="1" applyBorder="1" applyAlignment="1">
      <alignment horizontal="center" vertical="center"/>
    </xf>
    <xf numFmtId="0" fontId="1" fillId="8" borderId="7" xfId="51" applyFont="1" applyFill="1" applyBorder="1" applyAlignment="1">
      <alignment horizontal="center" vertical="center" wrapText="1"/>
    </xf>
    <xf numFmtId="0" fontId="1" fillId="2" borderId="11" xfId="51" applyFont="1" applyFill="1" applyBorder="1" applyAlignment="1">
      <alignment horizontal="center" vertical="center" wrapText="1"/>
    </xf>
    <xf numFmtId="0" fontId="41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94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93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2" borderId="77" xfId="0" applyFont="1" applyFill="1" applyBorder="1" applyAlignment="1">
      <alignment horizontal="right" vertical="center" wrapText="1"/>
    </xf>
    <xf numFmtId="0" fontId="1" fillId="2" borderId="48" xfId="0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3" fontId="2" fillId="0" borderId="95" xfId="0" applyNumberFormat="1" applyFont="1" applyBorder="1" applyAlignment="1">
      <alignment horizontal="center" vertical="center"/>
    </xf>
    <xf numFmtId="0" fontId="1" fillId="2" borderId="86" xfId="0" applyFont="1" applyFill="1" applyBorder="1" applyAlignment="1">
      <alignment horizontal="right" vertical="center" wrapText="1"/>
    </xf>
    <xf numFmtId="0" fontId="1" fillId="2" borderId="82" xfId="0" applyFont="1" applyFill="1" applyBorder="1" applyAlignment="1">
      <alignment horizontal="right" vertical="center" wrapText="1"/>
    </xf>
    <xf numFmtId="3" fontId="2" fillId="2" borderId="82" xfId="0" applyNumberFormat="1" applyFont="1" applyFill="1" applyBorder="1" applyAlignment="1">
      <alignment horizontal="center" vertical="center"/>
    </xf>
    <xf numFmtId="3" fontId="2" fillId="2" borderId="94" xfId="0" applyNumberFormat="1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center" vertical="center"/>
    </xf>
    <xf numFmtId="0" fontId="1" fillId="0" borderId="0" xfId="52" applyFont="1" applyAlignment="1">
      <alignment horizontal="center" vertical="center" wrapText="1"/>
    </xf>
    <xf numFmtId="0" fontId="3" fillId="0" borderId="0" xfId="52" applyFont="1" applyAlignment="1">
      <alignment horizontal="center" vertical="center" wrapText="1"/>
    </xf>
    <xf numFmtId="0" fontId="34" fillId="2" borderId="3" xfId="52" applyFont="1" applyFill="1" applyBorder="1" applyAlignment="1">
      <alignment horizontal="center" vertical="center" wrapText="1"/>
    </xf>
    <xf numFmtId="0" fontId="34" fillId="2" borderId="6" xfId="52" applyFont="1" applyFill="1" applyBorder="1" applyAlignment="1">
      <alignment horizontal="center" vertical="center" wrapText="1"/>
    </xf>
    <xf numFmtId="0" fontId="34" fillId="2" borderId="9" xfId="52" applyFont="1" applyFill="1" applyBorder="1" applyAlignment="1">
      <alignment horizontal="center" vertical="center" wrapText="1"/>
    </xf>
    <xf numFmtId="0" fontId="34" fillId="2" borderId="12" xfId="52" applyFont="1" applyFill="1" applyBorder="1" applyAlignment="1">
      <alignment horizontal="center" vertical="center" wrapText="1"/>
    </xf>
    <xf numFmtId="3" fontId="0" fillId="0" borderId="93" xfId="52" applyNumberFormat="1" applyFont="1" applyBorder="1" applyAlignment="1">
      <alignment horizontal="center" vertical="center"/>
    </xf>
    <xf numFmtId="3" fontId="0" fillId="0" borderId="17" xfId="52" applyNumberFormat="1" applyFont="1" applyBorder="1" applyAlignment="1">
      <alignment horizontal="center" vertical="center"/>
    </xf>
    <xf numFmtId="3" fontId="0" fillId="0" borderId="37" xfId="52" applyNumberFormat="1" applyFont="1" applyBorder="1" applyAlignment="1">
      <alignment horizontal="center" vertical="center"/>
    </xf>
    <xf numFmtId="3" fontId="0" fillId="0" borderId="23" xfId="52" applyNumberFormat="1" applyFont="1" applyBorder="1" applyAlignment="1">
      <alignment horizontal="center" vertical="center"/>
    </xf>
    <xf numFmtId="3" fontId="0" fillId="0" borderId="91" xfId="52" applyNumberFormat="1" applyFont="1" applyBorder="1" applyAlignment="1">
      <alignment horizontal="center" vertical="center"/>
    </xf>
    <xf numFmtId="3" fontId="0" fillId="0" borderId="29" xfId="52" applyNumberFormat="1" applyFont="1" applyBorder="1" applyAlignment="1">
      <alignment horizontal="center" vertical="center"/>
    </xf>
    <xf numFmtId="3" fontId="34" fillId="2" borderId="77" xfId="52" applyNumberFormat="1" applyFont="1" applyFill="1" applyBorder="1" applyAlignment="1">
      <alignment horizontal="center" vertical="center"/>
    </xf>
    <xf numFmtId="3" fontId="34" fillId="2" borderId="48" xfId="52" applyNumberFormat="1" applyFont="1" applyFill="1" applyBorder="1" applyAlignment="1">
      <alignment horizontal="center" vertical="center"/>
    </xf>
    <xf numFmtId="3" fontId="0" fillId="2" borderId="12" xfId="52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" fillId="2" borderId="82" xfId="51" applyFont="1" applyFill="1" applyBorder="1" applyAlignment="1">
      <alignment horizontal="center" vertical="center" wrapText="1"/>
    </xf>
    <xf numFmtId="0" fontId="1" fillId="2" borderId="102" xfId="5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7" xfId="51" applyFont="1" applyFill="1" applyBorder="1" applyAlignment="1">
      <alignment horizontal="center" vertical="center" wrapText="1"/>
    </xf>
    <xf numFmtId="0" fontId="1" fillId="2" borderId="28" xfId="5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6" borderId="93" xfId="51" applyNumberFormat="1" applyFont="1" applyFill="1" applyBorder="1" applyAlignment="1">
      <alignment horizontal="center" vertical="center"/>
    </xf>
    <xf numFmtId="0" fontId="2" fillId="6" borderId="32" xfId="51" applyFont="1" applyFill="1" applyBorder="1" applyAlignment="1">
      <alignment horizontal="left" vertical="center" wrapText="1"/>
    </xf>
    <xf numFmtId="3" fontId="2" fillId="0" borderId="15" xfId="51" applyNumberFormat="1" applyFont="1" applyBorder="1" applyAlignment="1">
      <alignment horizontal="center" vertical="center"/>
    </xf>
    <xf numFmtId="3" fontId="2" fillId="0" borderId="102" xfId="51" applyNumberFormat="1" applyFont="1" applyBorder="1" applyAlignment="1">
      <alignment horizontal="center" vertical="center"/>
    </xf>
    <xf numFmtId="3" fontId="2" fillId="0" borderId="17" xfId="51" applyNumberFormat="1" applyFont="1" applyBorder="1" applyAlignment="1">
      <alignment horizontal="center" vertical="center"/>
    </xf>
    <xf numFmtId="49" fontId="2" fillId="6" borderId="37" xfId="51" applyNumberFormat="1" applyFont="1" applyFill="1" applyBorder="1" applyAlignment="1">
      <alignment horizontal="center" vertical="center"/>
    </xf>
    <xf numFmtId="0" fontId="2" fillId="6" borderId="33" xfId="51" applyFont="1" applyFill="1" applyBorder="1" applyAlignment="1">
      <alignment horizontal="left" vertical="center" wrapText="1"/>
    </xf>
    <xf numFmtId="3" fontId="2" fillId="0" borderId="22" xfId="51" applyNumberFormat="1" applyFont="1" applyBorder="1" applyAlignment="1">
      <alignment horizontal="center" vertical="center"/>
    </xf>
    <xf numFmtId="3" fontId="2" fillId="0" borderId="24" xfId="51" applyNumberFormat="1" applyFont="1" applyBorder="1" applyAlignment="1">
      <alignment horizontal="center" vertical="center"/>
    </xf>
    <xf numFmtId="3" fontId="2" fillId="0" borderId="23" xfId="51" applyNumberFormat="1" applyFont="1" applyBorder="1" applyAlignment="1">
      <alignment horizontal="center" vertical="center"/>
    </xf>
    <xf numFmtId="49" fontId="2" fillId="6" borderId="33" xfId="51" applyNumberFormat="1" applyFont="1" applyFill="1" applyBorder="1" applyAlignment="1">
      <alignment horizontal="center" vertical="center" wrapText="1"/>
    </xf>
    <xf numFmtId="0" fontId="2" fillId="6" borderId="33" xfId="51" applyFont="1" applyFill="1" applyBorder="1" applyAlignment="1">
      <alignment vertical="center"/>
    </xf>
    <xf numFmtId="0" fontId="2" fillId="6" borderId="33" xfId="51" applyFont="1" applyFill="1" applyBorder="1" applyAlignment="1">
      <alignment vertical="center" wrapText="1"/>
    </xf>
    <xf numFmtId="0" fontId="2" fillId="6" borderId="33" xfId="51" applyFont="1" applyFill="1" applyBorder="1" applyAlignment="1">
      <alignment horizontal="left" vertical="center"/>
    </xf>
    <xf numFmtId="49" fontId="2" fillId="6" borderId="45" xfId="51" applyNumberFormat="1" applyFont="1" applyFill="1" applyBorder="1" applyAlignment="1">
      <alignment horizontal="center" vertical="center"/>
    </xf>
    <xf numFmtId="0" fontId="2" fillId="6" borderId="95" xfId="51" applyFont="1" applyFill="1" applyBorder="1" applyAlignment="1">
      <alignment horizontal="left" vertical="center" wrapText="1"/>
    </xf>
    <xf numFmtId="3" fontId="2" fillId="0" borderId="20" xfId="51" applyNumberFormat="1" applyFont="1" applyBorder="1" applyAlignment="1">
      <alignment horizontal="center" vertical="center"/>
    </xf>
    <xf numFmtId="3" fontId="2" fillId="0" borderId="103" xfId="51" applyNumberFormat="1" applyFont="1" applyBorder="1" applyAlignment="1">
      <alignment horizontal="center" vertical="center"/>
    </xf>
    <xf numFmtId="49" fontId="2" fillId="4" borderId="91" xfId="51" applyNumberFormat="1" applyFont="1" applyFill="1" applyBorder="1" applyAlignment="1">
      <alignment horizontal="center" vertical="center"/>
    </xf>
    <xf numFmtId="0" fontId="2" fillId="4" borderId="34" xfId="51" applyFont="1" applyFill="1" applyBorder="1" applyAlignment="1">
      <alignment horizontal="left" vertical="center" wrapText="1"/>
    </xf>
    <xf numFmtId="3" fontId="2" fillId="4" borderId="91" xfId="51" applyNumberFormat="1" applyFont="1" applyFill="1" applyBorder="1" applyAlignment="1">
      <alignment horizontal="center" vertical="center"/>
    </xf>
    <xf numFmtId="3" fontId="2" fillId="4" borderId="10" xfId="51" applyNumberFormat="1" applyFont="1" applyFill="1" applyBorder="1" applyAlignment="1">
      <alignment horizontal="center" vertical="center"/>
    </xf>
    <xf numFmtId="3" fontId="2" fillId="4" borderId="11" xfId="51" applyNumberFormat="1" applyFont="1" applyFill="1" applyBorder="1" applyAlignment="1">
      <alignment horizontal="center" vertical="center"/>
    </xf>
    <xf numFmtId="3" fontId="2" fillId="4" borderId="12" xfId="5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95" xfId="51" applyNumberFormat="1" applyFont="1" applyBorder="1" applyAlignment="1">
      <alignment horizontal="center" vertical="center"/>
    </xf>
    <xf numFmtId="3" fontId="2" fillId="4" borderId="34" xfId="51" applyNumberFormat="1" applyFont="1" applyFill="1" applyBorder="1" applyAlignment="1">
      <alignment horizontal="center" vertical="center"/>
    </xf>
    <xf numFmtId="0" fontId="21" fillId="0" borderId="0" xfId="0" applyFont="1"/>
    <xf numFmtId="0" fontId="42" fillId="0" borderId="0" xfId="0" applyFont="1" applyAlignment="1">
      <alignment horizontal="center" wrapText="1"/>
    </xf>
    <xf numFmtId="2" fontId="1" fillId="2" borderId="101" xfId="0" applyNumberFormat="1" applyFont="1" applyFill="1" applyBorder="1" applyAlignment="1">
      <alignment horizontal="center" vertical="center" wrapText="1"/>
    </xf>
    <xf numFmtId="2" fontId="1" fillId="2" borderId="10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05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2" borderId="68" xfId="0" applyNumberFormat="1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9" borderId="91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wrapText="1"/>
    </xf>
    <xf numFmtId="0" fontId="2" fillId="0" borderId="93" xfId="0" applyFont="1" applyBorder="1" applyAlignment="1">
      <alignment horizontal="left" vertical="center"/>
    </xf>
    <xf numFmtId="3" fontId="19" fillId="0" borderId="54" xfId="0" applyNumberFormat="1" applyFont="1" applyFill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3" fontId="19" fillId="0" borderId="39" xfId="0" applyNumberFormat="1" applyFont="1" applyFill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3" fontId="19" fillId="0" borderId="106" xfId="0" applyNumberFormat="1" applyFont="1" applyFill="1" applyBorder="1" applyAlignment="1">
      <alignment horizontal="center" vertical="center"/>
    </xf>
    <xf numFmtId="3" fontId="19" fillId="0" borderId="107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textRotation="90" wrapText="1"/>
    </xf>
    <xf numFmtId="0" fontId="2" fillId="0" borderId="104" xfId="0" applyFont="1" applyBorder="1" applyAlignment="1">
      <alignment horizontal="right"/>
    </xf>
    <xf numFmtId="0" fontId="1" fillId="2" borderId="86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3" fontId="19" fillId="0" borderId="10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3" fontId="2" fillId="0" borderId="62" xfId="0" applyNumberFormat="1" applyFont="1" applyBorder="1" applyAlignment="1">
      <alignment horizontal="center" vertical="center"/>
    </xf>
    <xf numFmtId="3" fontId="19" fillId="0" borderId="109" xfId="0" applyNumberFormat="1" applyFont="1" applyFill="1" applyBorder="1" applyAlignment="1">
      <alignment horizontal="center" vertical="center"/>
    </xf>
    <xf numFmtId="3" fontId="19" fillId="0" borderId="110" xfId="0" applyNumberFormat="1" applyFont="1" applyFill="1" applyBorder="1" applyAlignment="1">
      <alignment horizontal="center" vertical="center"/>
    </xf>
    <xf numFmtId="3" fontId="19" fillId="0" borderId="1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1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43" fillId="0" borderId="0" xfId="0" applyFont="1"/>
    <xf numFmtId="0" fontId="37" fillId="0" borderId="0" xfId="0" applyFont="1" applyAlignment="1">
      <alignment horizontal="right" vertical="center"/>
    </xf>
    <xf numFmtId="0" fontId="34" fillId="2" borderId="3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81" xfId="0" applyFont="1" applyFill="1" applyBorder="1" applyAlignment="1">
      <alignment horizontal="center" vertical="center" wrapText="1"/>
    </xf>
    <xf numFmtId="0" fontId="34" fillId="2" borderId="87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93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96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36" fillId="10" borderId="91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6" fillId="10" borderId="34" xfId="0" applyFont="1" applyFill="1" applyBorder="1" applyAlignment="1">
      <alignment horizontal="center" vertical="center" wrapText="1"/>
    </xf>
    <xf numFmtId="0" fontId="19" fillId="0" borderId="68" xfId="0" applyFont="1" applyBorder="1"/>
    <xf numFmtId="0" fontId="38" fillId="10" borderId="15" xfId="0" applyFont="1" applyFill="1" applyBorder="1" applyAlignment="1">
      <alignment vertical="center" wrapText="1"/>
    </xf>
    <xf numFmtId="0" fontId="19" fillId="0" borderId="49" xfId="0" applyFont="1" applyBorder="1"/>
    <xf numFmtId="0" fontId="38" fillId="2" borderId="22" xfId="0" applyFont="1" applyFill="1" applyBorder="1" applyAlignment="1">
      <alignment vertical="center" wrapText="1"/>
    </xf>
    <xf numFmtId="0" fontId="36" fillId="2" borderId="17" xfId="0" applyFont="1" applyFill="1" applyBorder="1" applyAlignment="1">
      <alignment horizontal="center" vertical="center" wrapText="1"/>
    </xf>
    <xf numFmtId="3" fontId="44" fillId="2" borderId="23" xfId="0" applyNumberFormat="1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center" vertical="center"/>
    </xf>
    <xf numFmtId="3" fontId="36" fillId="2" borderId="23" xfId="0" applyNumberFormat="1" applyFont="1" applyFill="1" applyBorder="1" applyAlignment="1">
      <alignment horizontal="center" vertical="center"/>
    </xf>
    <xf numFmtId="3" fontId="36" fillId="2" borderId="33" xfId="0" applyNumberFormat="1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vertical="center" wrapText="1"/>
    </xf>
    <xf numFmtId="0" fontId="36" fillId="10" borderId="23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3" fontId="36" fillId="0" borderId="62" xfId="0" applyNumberFormat="1" applyFont="1" applyBorder="1" applyAlignment="1">
      <alignment horizontal="center" vertical="center"/>
    </xf>
    <xf numFmtId="3" fontId="36" fillId="0" borderId="95" xfId="0" applyNumberFormat="1" applyFont="1" applyBorder="1" applyAlignment="1">
      <alignment horizontal="center" vertical="center"/>
    </xf>
    <xf numFmtId="0" fontId="38" fillId="10" borderId="22" xfId="0" applyFont="1" applyFill="1" applyBorder="1" applyAlignment="1">
      <alignment vertical="center" wrapText="1"/>
    </xf>
    <xf numFmtId="3" fontId="36" fillId="2" borderId="62" xfId="0" applyNumberFormat="1" applyFont="1" applyFill="1" applyBorder="1" applyAlignment="1">
      <alignment horizontal="center" vertical="center"/>
    </xf>
    <xf numFmtId="3" fontId="36" fillId="2" borderId="95" xfId="0" applyNumberFormat="1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 wrapText="1"/>
    </xf>
    <xf numFmtId="3" fontId="36" fillId="0" borderId="23" xfId="0" applyNumberFormat="1" applyFont="1" applyBorder="1"/>
    <xf numFmtId="3" fontId="36" fillId="0" borderId="33" xfId="0" applyNumberFormat="1" applyFont="1" applyBorder="1"/>
    <xf numFmtId="0" fontId="36" fillId="2" borderId="75" xfId="0" applyFont="1" applyFill="1" applyBorder="1" applyAlignment="1">
      <alignment horizontal="center" vertical="center" wrapText="1"/>
    </xf>
    <xf numFmtId="3" fontId="36" fillId="2" borderId="23" xfId="0" applyNumberFormat="1" applyFont="1" applyFill="1" applyBorder="1"/>
    <xf numFmtId="3" fontId="36" fillId="2" borderId="33" xfId="0" applyNumberFormat="1" applyFont="1" applyFill="1" applyBorder="1"/>
    <xf numFmtId="0" fontId="38" fillId="2" borderId="112" xfId="0" applyFont="1" applyFill="1" applyBorder="1" applyAlignment="1">
      <alignment vertical="center" wrapText="1"/>
    </xf>
    <xf numFmtId="0" fontId="36" fillId="2" borderId="76" xfId="0" applyFont="1" applyFill="1" applyBorder="1" applyAlignment="1">
      <alignment horizontal="center" vertical="center" wrapText="1"/>
    </xf>
    <xf numFmtId="3" fontId="36" fillId="2" borderId="62" xfId="0" applyNumberFormat="1" applyFont="1" applyFill="1" applyBorder="1" applyAlignment="1">
      <alignment horizontal="center"/>
    </xf>
    <xf numFmtId="3" fontId="36" fillId="2" borderId="95" xfId="0" applyNumberFormat="1" applyFont="1" applyFill="1" applyBorder="1" applyAlignment="1">
      <alignment horizontal="center"/>
    </xf>
    <xf numFmtId="0" fontId="36" fillId="2" borderId="113" xfId="0" applyFont="1" applyFill="1" applyBorder="1" applyAlignment="1">
      <alignment vertical="center" wrapText="1"/>
    </xf>
    <xf numFmtId="0" fontId="36" fillId="2" borderId="114" xfId="0" applyFont="1" applyFill="1" applyBorder="1" applyAlignment="1">
      <alignment horizontal="center" vertical="center" wrapText="1"/>
    </xf>
    <xf numFmtId="3" fontId="36" fillId="2" borderId="12" xfId="0" applyNumberFormat="1" applyFont="1" applyFill="1" applyBorder="1" applyAlignment="1">
      <alignment horizontal="center"/>
    </xf>
    <xf numFmtId="3" fontId="36" fillId="2" borderId="31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9" fillId="0" borderId="84" xfId="0" applyFont="1" applyBorder="1" applyAlignment="1">
      <alignment vertical="center"/>
    </xf>
    <xf numFmtId="0" fontId="0" fillId="0" borderId="84" xfId="0" applyFont="1" applyBorder="1" applyAlignment="1">
      <alignment horizontal="right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 wrapText="1"/>
    </xf>
    <xf numFmtId="0" fontId="38" fillId="2" borderId="83" xfId="0" applyFont="1" applyFill="1" applyBorder="1" applyAlignment="1">
      <alignment horizontal="center" vertical="center" wrapText="1"/>
    </xf>
    <xf numFmtId="0" fontId="38" fillId="2" borderId="66" xfId="0" applyFont="1" applyFill="1" applyBorder="1" applyAlignment="1">
      <alignment horizontal="center" vertical="center" wrapText="1"/>
    </xf>
    <xf numFmtId="0" fontId="38" fillId="2" borderId="67" xfId="0" applyFont="1" applyFill="1" applyBorder="1" applyAlignment="1">
      <alignment horizontal="center" vertical="center" wrapText="1"/>
    </xf>
    <xf numFmtId="0" fontId="38" fillId="2" borderId="93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 wrapText="1"/>
    </xf>
    <xf numFmtId="0" fontId="36" fillId="10" borderId="93" xfId="0" applyFont="1" applyFill="1" applyBorder="1" applyAlignment="1">
      <alignment horizontal="center" vertical="center" wrapText="1"/>
    </xf>
    <xf numFmtId="0" fontId="38" fillId="10" borderId="36" xfId="0" applyFont="1" applyFill="1" applyBorder="1" applyAlignment="1">
      <alignment vertical="center" wrapText="1"/>
    </xf>
    <xf numFmtId="0" fontId="36" fillId="10" borderId="83" xfId="0" applyFont="1" applyFill="1" applyBorder="1" applyAlignment="1">
      <alignment horizontal="center" vertical="center" wrapText="1"/>
    </xf>
    <xf numFmtId="3" fontId="0" fillId="4" borderId="6" xfId="0" applyNumberFormat="1" applyFont="1" applyFill="1" applyBorder="1" applyAlignment="1">
      <alignment horizontal="center" vertical="center" wrapText="1"/>
    </xf>
    <xf numFmtId="3" fontId="0" fillId="4" borderId="30" xfId="0" applyNumberFormat="1" applyFont="1" applyFill="1" applyBorder="1" applyAlignment="1">
      <alignment horizontal="center" vertical="center"/>
    </xf>
    <xf numFmtId="0" fontId="36" fillId="10" borderId="37" xfId="0" applyFont="1" applyFill="1" applyBorder="1" applyAlignment="1">
      <alignment horizontal="center" vertical="center" wrapText="1"/>
    </xf>
    <xf numFmtId="0" fontId="38" fillId="10" borderId="17" xfId="0" applyFont="1" applyFill="1" applyBorder="1" applyAlignment="1">
      <alignment vertical="center" wrapText="1"/>
    </xf>
    <xf numFmtId="3" fontId="0" fillId="4" borderId="17" xfId="0" applyNumberFormat="1" applyFont="1" applyFill="1" applyBorder="1" applyAlignment="1">
      <alignment horizontal="center" vertical="center" wrapText="1"/>
    </xf>
    <xf numFmtId="3" fontId="0" fillId="4" borderId="32" xfId="0" applyNumberFormat="1" applyFont="1" applyFill="1" applyBorder="1" applyAlignment="1">
      <alignment horizontal="center" vertical="center"/>
    </xf>
    <xf numFmtId="0" fontId="36" fillId="10" borderId="23" xfId="0" applyFont="1" applyFill="1" applyBorder="1" applyAlignment="1">
      <alignment vertical="center" wrapText="1"/>
    </xf>
    <xf numFmtId="3" fontId="0" fillId="0" borderId="17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33" xfId="0" applyNumberFormat="1" applyFont="1" applyBorder="1" applyAlignment="1">
      <alignment horizontal="center" vertical="center"/>
    </xf>
    <xf numFmtId="0" fontId="38" fillId="10" borderId="23" xfId="0" applyFont="1" applyFill="1" applyBorder="1" applyAlignment="1">
      <alignment vertical="center" wrapText="1"/>
    </xf>
    <xf numFmtId="0" fontId="38" fillId="10" borderId="62" xfId="0" applyFont="1" applyFill="1" applyBorder="1" applyAlignment="1">
      <alignment vertical="center" wrapText="1"/>
    </xf>
    <xf numFmtId="3" fontId="0" fillId="0" borderId="62" xfId="0" applyNumberFormat="1" applyFont="1" applyBorder="1" applyAlignment="1">
      <alignment horizontal="center" vertical="center"/>
    </xf>
    <xf numFmtId="3" fontId="0" fillId="0" borderId="95" xfId="0" applyNumberFormat="1" applyFont="1" applyBorder="1" applyAlignment="1">
      <alignment horizontal="center" vertical="center"/>
    </xf>
    <xf numFmtId="0" fontId="36" fillId="10" borderId="29" xfId="0" applyFont="1" applyFill="1" applyBorder="1" applyAlignment="1">
      <alignment vertical="center" wrapText="1"/>
    </xf>
    <xf numFmtId="0" fontId="36" fillId="10" borderId="98" xfId="0" applyFont="1" applyFill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 vertical="center"/>
    </xf>
    <xf numFmtId="3" fontId="0" fillId="0" borderId="3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34" fillId="2" borderId="3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3" fontId="34" fillId="2" borderId="6" xfId="0" applyNumberFormat="1" applyFont="1" applyFill="1" applyBorder="1" applyAlignment="1">
      <alignment horizontal="center" vertical="center" wrapText="1"/>
    </xf>
    <xf numFmtId="3" fontId="34" fillId="2" borderId="93" xfId="0" applyNumberFormat="1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3" fontId="34" fillId="2" borderId="17" xfId="0" applyNumberFormat="1" applyFont="1" applyFill="1" applyBorder="1" applyAlignment="1">
      <alignment horizontal="center" vertical="center" wrapText="1"/>
    </xf>
    <xf numFmtId="0" fontId="34" fillId="2" borderId="83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3" fontId="45" fillId="9" borderId="9" xfId="0" applyNumberFormat="1" applyFont="1" applyFill="1" applyBorder="1" applyAlignment="1">
      <alignment horizontal="center" vertical="center" wrapText="1"/>
    </xf>
    <xf numFmtId="0" fontId="45" fillId="9" borderId="64" xfId="0" applyFont="1" applyFill="1" applyBorder="1" applyAlignment="1">
      <alignment horizontal="center" vertical="center" wrapText="1"/>
    </xf>
    <xf numFmtId="3" fontId="45" fillId="9" borderId="64" xfId="0" applyNumberFormat="1" applyFont="1" applyFill="1" applyBorder="1" applyAlignment="1">
      <alignment horizontal="center" vertical="center" wrapText="1"/>
    </xf>
    <xf numFmtId="3" fontId="45" fillId="9" borderId="29" xfId="0" applyNumberFormat="1" applyFont="1" applyFill="1" applyBorder="1" applyAlignment="1">
      <alignment horizontal="center" vertical="center" wrapText="1"/>
    </xf>
    <xf numFmtId="3" fontId="45" fillId="9" borderId="34" xfId="0" applyNumberFormat="1" applyFont="1" applyFill="1" applyBorder="1" applyAlignment="1">
      <alignment horizontal="center" vertical="center" wrapText="1"/>
    </xf>
    <xf numFmtId="49" fontId="38" fillId="10" borderId="37" xfId="0" applyNumberFormat="1" applyFont="1" applyFill="1" applyBorder="1" applyAlignment="1">
      <alignment horizontal="center" vertical="center" wrapText="1"/>
    </xf>
    <xf numFmtId="0" fontId="38" fillId="10" borderId="75" xfId="0" applyFont="1" applyFill="1" applyBorder="1" applyAlignment="1">
      <alignment horizontal="center" vertical="center" wrapText="1"/>
    </xf>
    <xf numFmtId="3" fontId="0" fillId="0" borderId="23" xfId="0" applyNumberFormat="1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0" fontId="0" fillId="0" borderId="68" xfId="0" applyBorder="1"/>
    <xf numFmtId="49" fontId="36" fillId="10" borderId="22" xfId="0" applyNumberFormat="1" applyFont="1" applyFill="1" applyBorder="1" applyAlignment="1">
      <alignment horizontal="center" vertical="center" wrapText="1"/>
    </xf>
    <xf numFmtId="49" fontId="36" fillId="10" borderId="75" xfId="0" applyNumberFormat="1" applyFont="1" applyFill="1" applyBorder="1" applyAlignment="1">
      <alignment horizontal="center" vertical="center" wrapText="1"/>
    </xf>
    <xf numFmtId="3" fontId="0" fillId="4" borderId="23" xfId="0" applyNumberFormat="1" applyFont="1" applyFill="1" applyBorder="1" applyAlignment="1">
      <alignment horizontal="center" vertical="center" wrapText="1"/>
    </xf>
    <xf numFmtId="3" fontId="0" fillId="4" borderId="33" xfId="0" applyNumberFormat="1" applyFont="1" applyFill="1" applyBorder="1" applyAlignment="1">
      <alignment horizontal="center" vertical="center"/>
    </xf>
    <xf numFmtId="49" fontId="36" fillId="10" borderId="23" xfId="0" applyNumberFormat="1" applyFont="1" applyFill="1" applyBorder="1" applyAlignment="1">
      <alignment horizontal="center" vertical="center" wrapText="1"/>
    </xf>
    <xf numFmtId="0" fontId="36" fillId="10" borderId="62" xfId="0" applyFont="1" applyFill="1" applyBorder="1" applyAlignment="1">
      <alignment vertical="center" wrapText="1"/>
    </xf>
    <xf numFmtId="0" fontId="36" fillId="10" borderId="17" xfId="0" applyFont="1" applyFill="1" applyBorder="1" applyAlignment="1">
      <alignment vertical="center" wrapText="1"/>
    </xf>
    <xf numFmtId="49" fontId="36" fillId="10" borderId="37" xfId="0" applyNumberFormat="1" applyFont="1" applyFill="1" applyBorder="1" applyAlignment="1">
      <alignment horizontal="center" vertical="center" wrapText="1"/>
    </xf>
    <xf numFmtId="49" fontId="38" fillId="10" borderId="22" xfId="0" applyNumberFormat="1" applyFont="1" applyFill="1" applyBorder="1" applyAlignment="1">
      <alignment horizontal="center" vertical="center" wrapText="1"/>
    </xf>
    <xf numFmtId="49" fontId="38" fillId="10" borderId="23" xfId="0" applyNumberFormat="1" applyFont="1" applyFill="1" applyBorder="1" applyAlignment="1">
      <alignment horizontal="center" vertical="center" wrapText="1"/>
    </xf>
    <xf numFmtId="49" fontId="36" fillId="10" borderId="91" xfId="0" applyNumberFormat="1" applyFont="1" applyFill="1" applyBorder="1" applyAlignment="1">
      <alignment horizontal="center" vertical="center" wrapText="1"/>
    </xf>
    <xf numFmtId="0" fontId="38" fillId="10" borderId="29" xfId="0" applyFont="1" applyFill="1" applyBorder="1" applyAlignment="1">
      <alignment vertical="center" wrapText="1"/>
    </xf>
    <xf numFmtId="49" fontId="36" fillId="10" borderId="29" xfId="0" applyNumberFormat="1" applyFont="1" applyFill="1" applyBorder="1" applyAlignment="1">
      <alignment horizontal="center" vertical="center" wrapText="1"/>
    </xf>
    <xf numFmtId="0" fontId="26" fillId="4" borderId="0" xfId="0" applyFont="1" applyFill="1"/>
    <xf numFmtId="0" fontId="26" fillId="0" borderId="84" xfId="0" applyFont="1" applyBorder="1"/>
    <xf numFmtId="0" fontId="26" fillId="0" borderId="8" xfId="0" applyFont="1" applyBorder="1"/>
    <xf numFmtId="0" fontId="26" fillId="11" borderId="7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wrapText="1"/>
    </xf>
    <xf numFmtId="0" fontId="26" fillId="11" borderId="8" xfId="0" applyFont="1" applyFill="1" applyBorder="1" applyAlignment="1">
      <alignment horizontal="center" vertical="center" wrapText="1"/>
    </xf>
    <xf numFmtId="0" fontId="26" fillId="0" borderId="86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3" xfId="0" applyFont="1" applyBorder="1"/>
    <xf numFmtId="0" fontId="26" fillId="0" borderId="9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8" xfId="0" applyFont="1" applyBorder="1"/>
    <xf numFmtId="0" fontId="26" fillId="0" borderId="19" xfId="0" applyFont="1" applyBorder="1"/>
    <xf numFmtId="0" fontId="26" fillId="0" borderId="10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5" xfId="0" applyFont="1" applyBorder="1"/>
    <xf numFmtId="0" fontId="26" fillId="0" borderId="26" xfId="0" applyFont="1" applyBorder="1"/>
    <xf numFmtId="0" fontId="26" fillId="0" borderId="104" xfId="0" applyFont="1" applyBorder="1"/>
    <xf numFmtId="0" fontId="26" fillId="0" borderId="84" xfId="0" applyFont="1" applyBorder="1" applyAlignment="1">
      <alignment horizontal="right"/>
    </xf>
    <xf numFmtId="58" fontId="26" fillId="11" borderId="7" xfId="0" applyNumberFormat="1" applyFont="1" applyFill="1" applyBorder="1" applyAlignment="1">
      <alignment horizontal="center" vertical="center" wrapText="1"/>
    </xf>
    <xf numFmtId="0" fontId="26" fillId="0" borderId="10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4" xfId="0" applyFont="1" applyBorder="1"/>
    <xf numFmtId="0" fontId="26" fillId="0" borderId="65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center"/>
    </xf>
    <xf numFmtId="0" fontId="26" fillId="0" borderId="74" xfId="0" applyFont="1" applyBorder="1"/>
    <xf numFmtId="0" fontId="26" fillId="0" borderId="67" xfId="0" applyFont="1" applyBorder="1"/>
    <xf numFmtId="0" fontId="26" fillId="11" borderId="100" xfId="0" applyFont="1" applyFill="1" applyBorder="1" applyAlignment="1">
      <alignment horizontal="center"/>
    </xf>
    <xf numFmtId="0" fontId="26" fillId="11" borderId="26" xfId="0" applyFont="1" applyFill="1" applyBorder="1" applyAlignment="1">
      <alignment horizontal="center"/>
    </xf>
    <xf numFmtId="0" fontId="26" fillId="11" borderId="25" xfId="0" applyFont="1" applyFill="1" applyBorder="1" applyAlignment="1">
      <alignment horizontal="center" vertical="center"/>
    </xf>
    <xf numFmtId="0" fontId="26" fillId="4" borderId="104" xfId="0" applyFont="1" applyFill="1" applyBorder="1"/>
    <xf numFmtId="0" fontId="26" fillId="4" borderId="104" xfId="0" applyFont="1" applyFill="1" applyBorder="1" applyAlignment="1">
      <alignment horizontal="right"/>
    </xf>
    <xf numFmtId="0" fontId="26" fillId="4" borderId="104" xfId="0" applyFont="1" applyFill="1" applyBorder="1" applyAlignment="1">
      <alignment horizontal="center"/>
    </xf>
    <xf numFmtId="0" fontId="26" fillId="4" borderId="0" xfId="0" applyFont="1" applyFill="1" applyAlignment="1">
      <alignment horizontal="right"/>
    </xf>
    <xf numFmtId="0" fontId="26" fillId="4" borderId="84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right"/>
    </xf>
    <xf numFmtId="0" fontId="26" fillId="11" borderId="79" xfId="0" applyFont="1" applyFill="1" applyBorder="1" applyAlignment="1">
      <alignment horizontal="center" vertical="center" wrapText="1"/>
    </xf>
    <xf numFmtId="0" fontId="26" fillId="11" borderId="79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center"/>
    </xf>
    <xf numFmtId="0" fontId="26" fillId="4" borderId="13" xfId="0" applyFont="1" applyFill="1" applyBorder="1" applyAlignment="1">
      <alignment horizontal="left"/>
    </xf>
    <xf numFmtId="0" fontId="26" fillId="4" borderId="13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left" vertical="center"/>
    </xf>
    <xf numFmtId="0" fontId="26" fillId="4" borderId="68" xfId="0" applyFont="1" applyFill="1" applyBorder="1" applyAlignment="1">
      <alignment horizontal="left"/>
    </xf>
    <xf numFmtId="0" fontId="26" fillId="4" borderId="85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25" xfId="0" applyFont="1" applyBorder="1" applyAlignment="1">
      <alignment horizontal="left"/>
    </xf>
    <xf numFmtId="0" fontId="26" fillId="0" borderId="2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left"/>
    </xf>
    <xf numFmtId="0" fontId="26" fillId="0" borderId="74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6" fillId="11" borderId="85" xfId="0" applyFont="1" applyFill="1" applyBorder="1" applyAlignment="1">
      <alignment horizontal="left" vertical="center"/>
    </xf>
    <xf numFmtId="0" fontId="26" fillId="11" borderId="67" xfId="0" applyFont="1" applyFill="1" applyBorder="1" applyAlignment="1">
      <alignment horizontal="left"/>
    </xf>
    <xf numFmtId="0" fontId="26" fillId="11" borderId="67" xfId="0" applyFont="1" applyFill="1" applyBorder="1" applyAlignment="1">
      <alignment horizontal="center" vertical="center"/>
    </xf>
    <xf numFmtId="0" fontId="26" fillId="11" borderId="74" xfId="0" applyFont="1" applyFill="1" applyBorder="1" applyAlignment="1">
      <alignment horizontal="center" vertical="center"/>
    </xf>
    <xf numFmtId="0" fontId="26" fillId="11" borderId="18" xfId="0" applyFont="1" applyFill="1" applyBorder="1" applyAlignment="1">
      <alignment horizontal="left"/>
    </xf>
    <xf numFmtId="0" fontId="26" fillId="11" borderId="68" xfId="0" applyFont="1" applyFill="1" applyBorder="1" applyAlignment="1">
      <alignment horizontal="center" vertical="center"/>
    </xf>
    <xf numFmtId="0" fontId="26" fillId="11" borderId="85" xfId="0" applyFont="1" applyFill="1" applyBorder="1" applyAlignment="1">
      <alignment horizontal="center" vertical="center"/>
    </xf>
    <xf numFmtId="0" fontId="26" fillId="11" borderId="18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left" vertical="center"/>
    </xf>
    <xf numFmtId="0" fontId="26" fillId="11" borderId="8" xfId="0" applyFont="1" applyFill="1" applyBorder="1" applyAlignment="1">
      <alignment horizontal="left"/>
    </xf>
    <xf numFmtId="0" fontId="26" fillId="11" borderId="26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27" fillId="4" borderId="0" xfId="0" applyFont="1" applyFill="1"/>
    <xf numFmtId="0" fontId="26" fillId="4" borderId="0" xfId="0" applyFont="1" applyFill="1" applyAlignment="1">
      <alignment horizontal="left" wrapText="1"/>
    </xf>
    <xf numFmtId="0" fontId="26" fillId="4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116" xfId="0" applyFont="1" applyBorder="1"/>
    <xf numFmtId="0" fontId="26" fillId="0" borderId="117" xfId="0" applyFont="1" applyBorder="1" applyAlignment="1">
      <alignment horizontal="right"/>
    </xf>
    <xf numFmtId="0" fontId="27" fillId="11" borderId="118" xfId="0" applyFont="1" applyFill="1" applyBorder="1" applyAlignment="1">
      <alignment horizontal="center" vertical="center" wrapText="1"/>
    </xf>
    <xf numFmtId="0" fontId="27" fillId="11" borderId="119" xfId="0" applyFont="1" applyFill="1" applyBorder="1" applyAlignment="1">
      <alignment horizontal="center" vertical="center" wrapText="1"/>
    </xf>
    <xf numFmtId="0" fontId="27" fillId="11" borderId="120" xfId="0" applyFont="1" applyFill="1" applyBorder="1"/>
    <xf numFmtId="0" fontId="26" fillId="0" borderId="121" xfId="0" applyFont="1" applyBorder="1"/>
    <xf numFmtId="3" fontId="26" fillId="0" borderId="17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0" fontId="26" fillId="11" borderId="36" xfId="0" applyFont="1" applyFill="1" applyBorder="1"/>
    <xf numFmtId="0" fontId="26" fillId="0" borderId="11" xfId="0" applyFont="1" applyBorder="1"/>
    <xf numFmtId="3" fontId="26" fillId="0" borderId="2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11" borderId="122" xfId="0" applyFont="1" applyFill="1" applyBorder="1"/>
    <xf numFmtId="0" fontId="26" fillId="11" borderId="5" xfId="0" applyFont="1" applyFill="1" applyBorder="1" applyAlignment="1">
      <alignment horizontal="right"/>
    </xf>
    <xf numFmtId="179" fontId="26" fillId="11" borderId="49" xfId="3" applyNumberFormat="1" applyFont="1" applyFill="1" applyBorder="1" applyAlignment="1">
      <alignment horizontal="center" vertical="center"/>
    </xf>
    <xf numFmtId="9" fontId="26" fillId="11" borderId="82" xfId="3" applyFont="1" applyFill="1" applyBorder="1" applyAlignment="1">
      <alignment horizontal="center" vertical="center"/>
    </xf>
    <xf numFmtId="0" fontId="26" fillId="11" borderId="123" xfId="0" applyFont="1" applyFill="1" applyBorder="1" applyAlignment="1">
      <alignment horizontal="right"/>
    </xf>
    <xf numFmtId="0" fontId="26" fillId="11" borderId="117" xfId="0" applyFont="1" applyFill="1" applyBorder="1" applyAlignment="1">
      <alignment horizontal="right"/>
    </xf>
    <xf numFmtId="0" fontId="26" fillId="11" borderId="124" xfId="0" applyFont="1" applyFill="1" applyBorder="1" applyAlignment="1">
      <alignment horizontal="center" vertical="center"/>
    </xf>
    <xf numFmtId="179" fontId="26" fillId="11" borderId="124" xfId="3" applyNumberFormat="1" applyFont="1" applyFill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6" fillId="4" borderId="17" xfId="0" applyNumberFormat="1" applyFont="1" applyFill="1" applyBorder="1" applyAlignment="1">
      <alignment horizontal="center" vertical="center"/>
    </xf>
    <xf numFmtId="3" fontId="26" fillId="4" borderId="12" xfId="0" applyNumberFormat="1" applyFont="1" applyFill="1" applyBorder="1" applyAlignment="1">
      <alignment horizontal="center" vertical="center"/>
    </xf>
    <xf numFmtId="0" fontId="27" fillId="11" borderId="36" xfId="0" applyFont="1" applyFill="1" applyBorder="1"/>
    <xf numFmtId="0" fontId="26" fillId="4" borderId="125" xfId="0" applyFont="1" applyFill="1" applyBorder="1"/>
    <xf numFmtId="0" fontId="26" fillId="4" borderId="126" xfId="0" applyFont="1" applyFill="1" applyBorder="1" applyAlignment="1">
      <alignment horizontal="right"/>
    </xf>
    <xf numFmtId="0" fontId="26" fillId="4" borderId="126" xfId="0" applyFont="1" applyFill="1" applyBorder="1" applyAlignment="1">
      <alignment horizontal="center"/>
    </xf>
    <xf numFmtId="9" fontId="26" fillId="4" borderId="126" xfId="3" applyFont="1" applyFill="1" applyBorder="1"/>
    <xf numFmtId="9" fontId="26" fillId="4" borderId="127" xfId="3" applyFont="1" applyFill="1" applyBorder="1"/>
    <xf numFmtId="3" fontId="26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0" fontId="46" fillId="0" borderId="0" xfId="0" applyFont="1" applyProtection="1">
      <protection hidden="1"/>
    </xf>
    <xf numFmtId="0" fontId="46" fillId="0" borderId="0" xfId="0" applyFont="1" applyProtection="1">
      <protection locked="0"/>
    </xf>
    <xf numFmtId="0" fontId="16" fillId="0" borderId="0" xfId="0" applyFont="1" applyProtection="1">
      <protection hidden="1"/>
    </xf>
    <xf numFmtId="0" fontId="18" fillId="4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46" fillId="0" borderId="68" xfId="0" applyFont="1" applyBorder="1" applyProtection="1">
      <protection locked="0"/>
    </xf>
    <xf numFmtId="0" fontId="27" fillId="2" borderId="128" xfId="0" applyFont="1" applyFill="1" applyBorder="1" applyAlignment="1" applyProtection="1">
      <alignment horizontal="center" vertical="center" wrapText="1"/>
      <protection locked="0"/>
    </xf>
    <xf numFmtId="0" fontId="27" fillId="2" borderId="129" xfId="0" applyFont="1" applyFill="1" applyBorder="1" applyAlignment="1" applyProtection="1">
      <alignment horizontal="center" vertical="center" wrapText="1"/>
      <protection locked="0"/>
    </xf>
    <xf numFmtId="0" fontId="27" fillId="2" borderId="130" xfId="0" applyFont="1" applyFill="1" applyBorder="1" applyAlignment="1" applyProtection="1">
      <alignment horizontal="center" vertical="center" wrapText="1"/>
      <protection locked="0"/>
    </xf>
    <xf numFmtId="0" fontId="27" fillId="2" borderId="131" xfId="0" applyFont="1" applyFill="1" applyBorder="1" applyAlignment="1" applyProtection="1">
      <alignment horizontal="center" vertical="center" wrapText="1"/>
      <protection locked="0"/>
    </xf>
    <xf numFmtId="0" fontId="27" fillId="2" borderId="132" xfId="0" applyFont="1" applyFill="1" applyBorder="1" applyAlignment="1" applyProtection="1">
      <alignment horizontal="center" vertical="center" wrapText="1"/>
      <protection locked="0"/>
    </xf>
    <xf numFmtId="0" fontId="27" fillId="2" borderId="133" xfId="0" applyFont="1" applyFill="1" applyBorder="1" applyAlignment="1" applyProtection="1">
      <alignment horizontal="center" vertical="center" wrapText="1"/>
      <protection locked="0"/>
    </xf>
    <xf numFmtId="0" fontId="27" fillId="2" borderId="84" xfId="0" applyFont="1" applyFill="1" applyBorder="1" applyAlignment="1" applyProtection="1">
      <alignment horizontal="center" vertical="center" wrapText="1"/>
      <protection locked="0"/>
    </xf>
    <xf numFmtId="0" fontId="27" fillId="2" borderId="91" xfId="0" applyFont="1" applyFill="1" applyBorder="1" applyAlignment="1" applyProtection="1">
      <alignment horizontal="center" vertical="center"/>
      <protection locked="0"/>
    </xf>
    <xf numFmtId="0" fontId="27" fillId="2" borderId="97" xfId="0" applyFont="1" applyFill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 applyProtection="1">
      <alignment horizontal="center" vertical="center" wrapText="1"/>
      <protection locked="0"/>
    </xf>
    <xf numFmtId="0" fontId="27" fillId="2" borderId="134" xfId="0" applyFont="1" applyFill="1" applyBorder="1" applyAlignment="1" applyProtection="1">
      <alignment horizontal="center" vertical="center" wrapText="1"/>
      <protection locked="0"/>
    </xf>
    <xf numFmtId="0" fontId="27" fillId="2" borderId="135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left" vertical="center" wrapText="1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11" borderId="94" xfId="0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0" borderId="96" xfId="0" applyFont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hidden="1"/>
    </xf>
    <xf numFmtId="0" fontId="27" fillId="2" borderId="136" xfId="0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3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6" fillId="0" borderId="0" xfId="0" applyFont="1"/>
    <xf numFmtId="0" fontId="17" fillId="4" borderId="0" xfId="0" applyFont="1" applyFill="1" applyAlignment="1">
      <alignment horizontal="center" vertical="center" wrapText="1"/>
    </xf>
    <xf numFmtId="0" fontId="27" fillId="12" borderId="136" xfId="0" applyFont="1" applyFill="1" applyBorder="1" applyAlignment="1">
      <alignment horizontal="center" vertical="center" wrapText="1"/>
    </xf>
    <xf numFmtId="0" fontId="27" fillId="12" borderId="137" xfId="0" applyFont="1" applyFill="1" applyBorder="1" applyAlignment="1">
      <alignment horizontal="center" vertical="center" wrapText="1"/>
    </xf>
    <xf numFmtId="0" fontId="27" fillId="12" borderId="128" xfId="0" applyFont="1" applyFill="1" applyBorder="1" applyAlignment="1">
      <alignment horizontal="center" vertical="center" wrapText="1"/>
    </xf>
    <xf numFmtId="0" fontId="27" fillId="12" borderId="138" xfId="0" applyFont="1" applyFill="1" applyBorder="1" applyAlignment="1">
      <alignment horizontal="center" vertical="center" wrapText="1"/>
    </xf>
    <xf numFmtId="0" fontId="27" fillId="12" borderId="139" xfId="0" applyFont="1" applyFill="1" applyBorder="1" applyAlignment="1">
      <alignment horizontal="center" vertical="center" wrapText="1"/>
    </xf>
    <xf numFmtId="0" fontId="27" fillId="12" borderId="140" xfId="0" applyFont="1" applyFill="1" applyBorder="1" applyAlignment="1">
      <alignment horizontal="center" vertical="center" wrapText="1"/>
    </xf>
    <xf numFmtId="0" fontId="27" fillId="12" borderId="141" xfId="0" applyFont="1" applyFill="1" applyBorder="1" applyAlignment="1">
      <alignment horizontal="center" vertical="center" wrapText="1"/>
    </xf>
    <xf numFmtId="0" fontId="27" fillId="12" borderId="142" xfId="0" applyFont="1" applyFill="1" applyBorder="1" applyAlignment="1">
      <alignment horizontal="center" vertical="center" wrapText="1"/>
    </xf>
    <xf numFmtId="0" fontId="27" fillId="12" borderId="143" xfId="0" applyFont="1" applyFill="1" applyBorder="1" applyAlignment="1">
      <alignment horizontal="center" vertical="center" wrapText="1"/>
    </xf>
    <xf numFmtId="0" fontId="27" fillId="12" borderId="144" xfId="0" applyFont="1" applyFill="1" applyBorder="1" applyAlignment="1">
      <alignment horizontal="center" vertical="center" wrapText="1"/>
    </xf>
    <xf numFmtId="0" fontId="27" fillId="12" borderId="145" xfId="0" applyFont="1" applyFill="1" applyBorder="1" applyAlignment="1">
      <alignment horizontal="center" vertical="center" wrapText="1"/>
    </xf>
    <xf numFmtId="0" fontId="27" fillId="12" borderId="146" xfId="0" applyFont="1" applyFill="1" applyBorder="1" applyAlignment="1">
      <alignment horizontal="center" vertical="center" wrapText="1"/>
    </xf>
    <xf numFmtId="0" fontId="46" fillId="0" borderId="68" xfId="0" applyFont="1" applyBorder="1"/>
    <xf numFmtId="0" fontId="7" fillId="0" borderId="147" xfId="0" applyFont="1" applyBorder="1" applyAlignment="1">
      <alignment horizontal="left" vertical="center" wrapText="1"/>
    </xf>
    <xf numFmtId="0" fontId="7" fillId="0" borderId="14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7" fillId="0" borderId="14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51" xfId="0" applyFont="1" applyBorder="1" applyAlignment="1" applyProtection="1">
      <alignment horizontal="left" vertical="center" wrapText="1"/>
      <protection locked="0"/>
    </xf>
    <xf numFmtId="0" fontId="46" fillId="0" borderId="104" xfId="0" applyFont="1" applyBorder="1"/>
    <xf numFmtId="0" fontId="34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8" fillId="2" borderId="149" xfId="0" applyFont="1" applyFill="1" applyBorder="1" applyAlignment="1">
      <alignment horizontal="center" vertical="center" wrapText="1"/>
    </xf>
    <xf numFmtId="0" fontId="38" fillId="2" borderId="152" xfId="0" applyFont="1" applyFill="1" applyBorder="1" applyAlignment="1">
      <alignment horizontal="center" vertical="center" wrapText="1"/>
    </xf>
    <xf numFmtId="0" fontId="38" fillId="2" borderId="153" xfId="0" applyFont="1" applyFill="1" applyBorder="1" applyAlignment="1">
      <alignment horizontal="center" vertical="center" wrapText="1"/>
    </xf>
    <xf numFmtId="0" fontId="38" fillId="2" borderId="148" xfId="0" applyFont="1" applyFill="1" applyBorder="1" applyAlignment="1">
      <alignment horizontal="center" vertical="center" wrapText="1"/>
    </xf>
    <xf numFmtId="0" fontId="36" fillId="10" borderId="27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36" fillId="10" borderId="31" xfId="0" applyFont="1" applyFill="1" applyBorder="1" applyAlignment="1">
      <alignment horizontal="center" vertical="center" wrapText="1"/>
    </xf>
    <xf numFmtId="0" fontId="36" fillId="10" borderId="17" xfId="0" applyFont="1" applyFill="1" applyBorder="1" applyAlignment="1">
      <alignment horizontal="center" vertical="center" wrapText="1"/>
    </xf>
    <xf numFmtId="0" fontId="36" fillId="10" borderId="32" xfId="0" applyFont="1" applyFill="1" applyBorder="1" applyAlignment="1">
      <alignment vertical="center" wrapText="1"/>
    </xf>
    <xf numFmtId="0" fontId="36" fillId="2" borderId="23" xfId="0" applyFont="1" applyFill="1" applyBorder="1" applyAlignment="1">
      <alignment vertical="center" wrapText="1"/>
    </xf>
    <xf numFmtId="0" fontId="36" fillId="2" borderId="33" xfId="0" applyFont="1" applyFill="1" applyBorder="1" applyAlignment="1">
      <alignment vertical="center" wrapText="1"/>
    </xf>
    <xf numFmtId="0" fontId="36" fillId="10" borderId="33" xfId="0" applyFont="1" applyFill="1" applyBorder="1" applyAlignment="1">
      <alignment vertical="center" wrapText="1"/>
    </xf>
    <xf numFmtId="0" fontId="36" fillId="2" borderId="154" xfId="0" applyFont="1" applyFill="1" applyBorder="1" applyAlignment="1">
      <alignment horizontal="center" vertical="center" wrapText="1"/>
    </xf>
    <xf numFmtId="0" fontId="36" fillId="2" borderId="155" xfId="0" applyFont="1" applyFill="1" applyBorder="1" applyAlignment="1">
      <alignment horizontal="center" vertical="center" wrapText="1"/>
    </xf>
    <xf numFmtId="0" fontId="36" fillId="2" borderId="143" xfId="0" applyFont="1" applyFill="1" applyBorder="1" applyAlignment="1">
      <alignment horizontal="center" vertical="center" wrapText="1"/>
    </xf>
    <xf numFmtId="0" fontId="36" fillId="2" borderId="156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0" fontId="0" fillId="4" borderId="66" xfId="0" applyFont="1" applyFill="1" applyBorder="1" applyAlignment="1">
      <alignment horizontal="right" vertical="center" wrapText="1"/>
    </xf>
    <xf numFmtId="0" fontId="38" fillId="2" borderId="149" xfId="0" applyFont="1" applyFill="1" applyBorder="1" applyAlignment="1">
      <alignment horizontal="center" vertical="center"/>
    </xf>
    <xf numFmtId="0" fontId="38" fillId="2" borderId="157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3" fontId="47" fillId="13" borderId="94" xfId="0" applyNumberFormat="1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horizontal="center" vertical="center" wrapText="1"/>
    </xf>
    <xf numFmtId="3" fontId="47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center" vertical="center"/>
    </xf>
    <xf numFmtId="3" fontId="47" fillId="0" borderId="33" xfId="0" applyNumberFormat="1" applyFont="1" applyBorder="1" applyAlignment="1">
      <alignment horizontal="center" vertical="center"/>
    </xf>
    <xf numFmtId="3" fontId="47" fillId="0" borderId="34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3" fontId="34" fillId="2" borderId="90" xfId="0" applyNumberFormat="1" applyFont="1" applyFill="1" applyBorder="1" applyAlignment="1">
      <alignment horizontal="center" vertical="center" wrapText="1"/>
    </xf>
    <xf numFmtId="3" fontId="34" fillId="2" borderId="49" xfId="0" applyNumberFormat="1" applyFont="1" applyFill="1" applyBorder="1" applyAlignment="1">
      <alignment horizontal="center" vertical="center" wrapText="1"/>
    </xf>
    <xf numFmtId="0" fontId="34" fillId="2" borderId="94" xfId="0" applyFont="1" applyFill="1" applyBorder="1" applyAlignment="1">
      <alignment horizontal="center" vertical="center" wrapText="1"/>
    </xf>
    <xf numFmtId="3" fontId="45" fillId="9" borderId="12" xfId="0" applyNumberFormat="1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3" fontId="47" fillId="0" borderId="94" xfId="0" applyNumberFormat="1" applyFont="1" applyBorder="1" applyAlignment="1">
      <alignment vertical="center"/>
    </xf>
    <xf numFmtId="3" fontId="0" fillId="0" borderId="32" xfId="0" applyNumberFormat="1" applyBorder="1" applyAlignment="1">
      <alignment horizontal="center" vertical="center"/>
    </xf>
    <xf numFmtId="3" fontId="47" fillId="13" borderId="33" xfId="0" applyNumberFormat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horizontal="center" vertical="center"/>
    </xf>
    <xf numFmtId="3" fontId="47" fillId="14" borderId="33" xfId="0" applyNumberFormat="1" applyFont="1" applyFill="1" applyBorder="1" applyAlignment="1">
      <alignment horizontal="center" vertical="center"/>
    </xf>
    <xf numFmtId="3" fontId="0" fillId="14" borderId="33" xfId="0" applyNumberFormat="1" applyFill="1" applyBorder="1" applyAlignment="1">
      <alignment horizontal="center" vertical="center"/>
    </xf>
    <xf numFmtId="3" fontId="0" fillId="0" borderId="95" xfId="0" applyNumberFormat="1" applyBorder="1" applyAlignment="1">
      <alignment horizontal="center" vertical="center"/>
    </xf>
    <xf numFmtId="49" fontId="36" fillId="10" borderId="27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  <cellStyle name="Excel Built-in Normal" xfId="50"/>
    <cellStyle name="Normal 2" xfId="51"/>
    <cellStyle name="Normal 3" xfId="52"/>
  </cellStyles>
  <dxfs count="1"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23</xdr:row>
      <xdr:rowOff>57150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2266950" y="6696075"/>
          <a:ext cx="57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 tint="-0.149998474074526"/>
  </sheetPr>
  <dimension ref="A1:G142"/>
  <sheetViews>
    <sheetView showGridLines="0" workbookViewId="0">
      <selection activeCell="K84" sqref="K84"/>
    </sheetView>
  </sheetViews>
  <sheetFormatPr defaultColWidth="9" defaultRowHeight="12.75" outlineLevelCol="6"/>
  <cols>
    <col min="1" max="1" width="2.71428571428571" customWidth="1"/>
    <col min="2" max="2" width="21.7142857142857" customWidth="1"/>
    <col min="3" max="3" width="45.7142857142857" customWidth="1"/>
    <col min="4" max="4" width="8.71428571428571" customWidth="1"/>
    <col min="5" max="6" width="15.7142857142857" customWidth="1"/>
  </cols>
  <sheetData>
    <row r="1" ht="20.25" customHeight="1" spans="6:6">
      <c r="F1" s="1023" t="s">
        <v>0</v>
      </c>
    </row>
    <row r="2" ht="18" customHeight="1" spans="2:7">
      <c r="B2" s="2" t="s">
        <v>1</v>
      </c>
      <c r="C2" s="2"/>
      <c r="D2" s="2"/>
      <c r="E2" s="2"/>
      <c r="F2" s="2"/>
      <c r="G2" s="41"/>
    </row>
    <row r="3" ht="16.5" customHeight="1" spans="5:6">
      <c r="E3" s="748"/>
      <c r="F3" s="1011" t="s">
        <v>2</v>
      </c>
    </row>
    <row r="4" ht="48" customHeight="1" spans="2:6">
      <c r="B4" s="1024" t="s">
        <v>3</v>
      </c>
      <c r="C4" s="704" t="s">
        <v>4</v>
      </c>
      <c r="D4" s="1025" t="s">
        <v>5</v>
      </c>
      <c r="E4" s="1025" t="s">
        <v>6</v>
      </c>
      <c r="F4" s="1026" t="s">
        <v>7</v>
      </c>
    </row>
    <row r="5" customHeight="1" spans="2:6">
      <c r="B5" s="790">
        <v>1</v>
      </c>
      <c r="C5" s="791">
        <v>2</v>
      </c>
      <c r="D5" s="1027">
        <v>3</v>
      </c>
      <c r="E5" s="793">
        <v>4</v>
      </c>
      <c r="F5" s="794">
        <v>5</v>
      </c>
    </row>
    <row r="6" ht="20.1" customHeight="1" spans="2:6">
      <c r="B6" s="795"/>
      <c r="C6" s="772" t="s">
        <v>8</v>
      </c>
      <c r="D6" s="1028"/>
      <c r="E6" s="1029"/>
      <c r="F6" s="1030"/>
    </row>
    <row r="7" ht="20.1" customHeight="1" spans="1:6">
      <c r="A7" s="799"/>
      <c r="B7" s="800" t="s">
        <v>9</v>
      </c>
      <c r="C7" s="772" t="s">
        <v>10</v>
      </c>
      <c r="D7" s="804" t="s">
        <v>11</v>
      </c>
      <c r="E7" s="1031"/>
      <c r="F7" s="1032"/>
    </row>
    <row r="8" ht="20.1" customHeight="1" spans="1:6">
      <c r="A8" s="799"/>
      <c r="B8" s="800"/>
      <c r="C8" s="773" t="s">
        <v>12</v>
      </c>
      <c r="D8" s="804" t="s">
        <v>13</v>
      </c>
      <c r="E8" s="1020">
        <f>E10+E17+E26+E27+E38</f>
        <v>111895</v>
      </c>
      <c r="F8" s="1020">
        <f>F10+F17+F26+F27+F38</f>
        <v>94440</v>
      </c>
    </row>
    <row r="9" ht="20.1" customHeight="1" spans="1:6">
      <c r="A9" s="799"/>
      <c r="B9" s="800"/>
      <c r="C9" s="764" t="s">
        <v>14</v>
      </c>
      <c r="D9" s="804"/>
      <c r="E9" s="1020"/>
      <c r="F9" s="1020"/>
    </row>
    <row r="10" ht="20.1" customHeight="1" spans="1:6">
      <c r="A10" s="799"/>
      <c r="B10" s="800" t="s">
        <v>15</v>
      </c>
      <c r="C10" s="805" t="s">
        <v>16</v>
      </c>
      <c r="D10" s="804" t="s">
        <v>17</v>
      </c>
      <c r="E10" s="1020">
        <f>E12+E13+E14+E15+E16</f>
        <v>0</v>
      </c>
      <c r="F10" s="1020">
        <f>F12+F13+F14+F15+F16</f>
        <v>0</v>
      </c>
    </row>
    <row r="11" ht="20.1" customHeight="1" spans="1:6">
      <c r="A11" s="799"/>
      <c r="B11" s="800"/>
      <c r="C11" s="806" t="s">
        <v>18</v>
      </c>
      <c r="D11" s="804"/>
      <c r="E11" s="1020"/>
      <c r="F11" s="1020"/>
    </row>
    <row r="12" ht="20.1" customHeight="1" spans="1:6">
      <c r="A12" s="799"/>
      <c r="B12" s="800" t="s">
        <v>19</v>
      </c>
      <c r="C12" s="767" t="s">
        <v>20</v>
      </c>
      <c r="D12" s="804" t="s">
        <v>21</v>
      </c>
      <c r="E12" s="1020"/>
      <c r="F12" s="1032"/>
    </row>
    <row r="13" ht="25.5" customHeight="1" spans="1:6">
      <c r="A13" s="799"/>
      <c r="B13" s="800" t="s">
        <v>22</v>
      </c>
      <c r="C13" s="767" t="s">
        <v>23</v>
      </c>
      <c r="D13" s="804" t="s">
        <v>24</v>
      </c>
      <c r="E13" s="1020"/>
      <c r="F13" s="1032"/>
    </row>
    <row r="14" ht="20.1" customHeight="1" spans="1:6">
      <c r="A14" s="799"/>
      <c r="B14" s="800" t="s">
        <v>25</v>
      </c>
      <c r="C14" s="767" t="s">
        <v>26</v>
      </c>
      <c r="D14" s="804" t="s">
        <v>27</v>
      </c>
      <c r="E14" s="1020"/>
      <c r="F14" s="1032"/>
    </row>
    <row r="15" ht="25.5" customHeight="1" spans="1:6">
      <c r="A15" s="799"/>
      <c r="B15" s="800" t="s">
        <v>28</v>
      </c>
      <c r="C15" s="767" t="s">
        <v>29</v>
      </c>
      <c r="D15" s="804" t="s">
        <v>30</v>
      </c>
      <c r="E15" s="1020"/>
      <c r="F15" s="1032"/>
    </row>
    <row r="16" ht="20.1" customHeight="1" spans="1:6">
      <c r="A16" s="799"/>
      <c r="B16" s="800" t="s">
        <v>31</v>
      </c>
      <c r="C16" s="767" t="s">
        <v>32</v>
      </c>
      <c r="D16" s="804" t="s">
        <v>33</v>
      </c>
      <c r="E16" s="1020"/>
      <c r="F16" s="1032"/>
    </row>
    <row r="17" ht="20.1" customHeight="1" spans="1:6">
      <c r="A17" s="799"/>
      <c r="B17" s="800" t="s">
        <v>34</v>
      </c>
      <c r="C17" s="805" t="s">
        <v>35</v>
      </c>
      <c r="D17" s="804" t="s">
        <v>36</v>
      </c>
      <c r="E17" s="1020">
        <f>E19+E20+E21+E22+E23+E24+E25</f>
        <v>104190</v>
      </c>
      <c r="F17" s="1020">
        <f>F19+F20+F21+F22+F23+F24+F25</f>
        <v>88935</v>
      </c>
    </row>
    <row r="18" ht="20.1" customHeight="1" spans="1:6">
      <c r="A18" s="799"/>
      <c r="B18" s="800"/>
      <c r="C18" s="806" t="s">
        <v>37</v>
      </c>
      <c r="D18" s="804"/>
      <c r="E18" s="1020"/>
      <c r="F18" s="1020"/>
    </row>
    <row r="19" ht="20.1" customHeight="1" spans="1:6">
      <c r="A19" s="799"/>
      <c r="B19" s="800" t="s">
        <v>38</v>
      </c>
      <c r="C19" s="767" t="s">
        <v>39</v>
      </c>
      <c r="D19" s="804" t="s">
        <v>40</v>
      </c>
      <c r="E19" s="1020">
        <v>54055</v>
      </c>
      <c r="F19" s="1032">
        <v>54055</v>
      </c>
    </row>
    <row r="20" ht="20.1" customHeight="1" spans="2:6">
      <c r="B20" s="807" t="s">
        <v>41</v>
      </c>
      <c r="C20" s="767" t="s">
        <v>42</v>
      </c>
      <c r="D20" s="804" t="s">
        <v>43</v>
      </c>
      <c r="E20" s="1020">
        <v>50055</v>
      </c>
      <c r="F20" s="1032">
        <v>34803</v>
      </c>
    </row>
    <row r="21" ht="20.1" customHeight="1" spans="2:6">
      <c r="B21" s="807" t="s">
        <v>44</v>
      </c>
      <c r="C21" s="767" t="s">
        <v>45</v>
      </c>
      <c r="D21" s="804" t="s">
        <v>46</v>
      </c>
      <c r="E21" s="1020"/>
      <c r="F21" s="1032"/>
    </row>
    <row r="22" ht="25.5" customHeight="1" spans="2:6">
      <c r="B22" s="807" t="s">
        <v>47</v>
      </c>
      <c r="C22" s="767" t="s">
        <v>48</v>
      </c>
      <c r="D22" s="804" t="s">
        <v>49</v>
      </c>
      <c r="E22" s="1020">
        <v>80</v>
      </c>
      <c r="F22" s="1032">
        <v>77</v>
      </c>
    </row>
    <row r="23" ht="25.5" customHeight="1" spans="2:6">
      <c r="B23" s="807" t="s">
        <v>50</v>
      </c>
      <c r="C23" s="767" t="s">
        <v>51</v>
      </c>
      <c r="D23" s="804" t="s">
        <v>52</v>
      </c>
      <c r="E23" s="1020"/>
      <c r="F23" s="1032"/>
    </row>
    <row r="24" ht="25.5" customHeight="1" spans="2:6">
      <c r="B24" s="807" t="s">
        <v>53</v>
      </c>
      <c r="C24" s="767" t="s">
        <v>54</v>
      </c>
      <c r="D24" s="804" t="s">
        <v>55</v>
      </c>
      <c r="E24" s="1020"/>
      <c r="F24" s="1032"/>
    </row>
    <row r="25" ht="25.5" customHeight="1" spans="2:6">
      <c r="B25" s="807" t="s">
        <v>53</v>
      </c>
      <c r="C25" s="767" t="s">
        <v>56</v>
      </c>
      <c r="D25" s="804" t="s">
        <v>57</v>
      </c>
      <c r="E25" s="1020"/>
      <c r="F25" s="1032"/>
    </row>
    <row r="26" ht="20.1" customHeight="1" spans="1:6">
      <c r="A26" s="799"/>
      <c r="B26" s="800" t="s">
        <v>58</v>
      </c>
      <c r="C26" s="767" t="s">
        <v>59</v>
      </c>
      <c r="D26" s="804" t="s">
        <v>60</v>
      </c>
      <c r="E26" s="1020"/>
      <c r="F26" s="1032"/>
    </row>
    <row r="27" ht="25.5" customHeight="1" spans="1:6">
      <c r="A27" s="799"/>
      <c r="B27" s="800" t="s">
        <v>61</v>
      </c>
      <c r="C27" s="805" t="s">
        <v>62</v>
      </c>
      <c r="D27" s="804" t="s">
        <v>63</v>
      </c>
      <c r="E27" s="1020">
        <f>E29+E30+E31+E32+E33+E34+E35+E36+E37</f>
        <v>5705</v>
      </c>
      <c r="F27" s="1020">
        <f>F29+F30+F31+F32+F33+F34+F35+F36+F37</f>
        <v>5505</v>
      </c>
    </row>
    <row r="28" ht="22.5" customHeight="1" spans="1:6">
      <c r="A28" s="799"/>
      <c r="B28" s="800"/>
      <c r="C28" s="806" t="s">
        <v>64</v>
      </c>
      <c r="D28" s="804"/>
      <c r="E28" s="1020"/>
      <c r="F28" s="1020"/>
    </row>
    <row r="29" ht="25.5" customHeight="1" spans="1:6">
      <c r="A29" s="799"/>
      <c r="B29" s="800" t="s">
        <v>65</v>
      </c>
      <c r="C29" s="767" t="s">
        <v>66</v>
      </c>
      <c r="D29" s="804" t="s">
        <v>67</v>
      </c>
      <c r="E29" s="1020">
        <v>505</v>
      </c>
      <c r="F29" s="1032">
        <v>505</v>
      </c>
    </row>
    <row r="30" ht="25.5" customHeight="1" spans="2:6">
      <c r="B30" s="807" t="s">
        <v>68</v>
      </c>
      <c r="C30" s="767" t="s">
        <v>69</v>
      </c>
      <c r="D30" s="804" t="s">
        <v>70</v>
      </c>
      <c r="E30" s="1020"/>
      <c r="F30" s="1032"/>
    </row>
    <row r="31" ht="35.25" customHeight="1" spans="2:6">
      <c r="B31" s="807" t="s">
        <v>71</v>
      </c>
      <c r="C31" s="767" t="s">
        <v>72</v>
      </c>
      <c r="D31" s="804" t="s">
        <v>73</v>
      </c>
      <c r="E31" s="1020"/>
      <c r="F31" s="1032"/>
    </row>
    <row r="32" ht="35.25" customHeight="1" spans="2:6">
      <c r="B32" s="807" t="s">
        <v>74</v>
      </c>
      <c r="C32" s="767" t="s">
        <v>75</v>
      </c>
      <c r="D32" s="804" t="s">
        <v>76</v>
      </c>
      <c r="E32" s="1020"/>
      <c r="F32" s="1032"/>
    </row>
    <row r="33" ht="25.5" customHeight="1" spans="2:6">
      <c r="B33" s="807" t="s">
        <v>77</v>
      </c>
      <c r="C33" s="767" t="s">
        <v>78</v>
      </c>
      <c r="D33" s="804" t="s">
        <v>79</v>
      </c>
      <c r="E33" s="1020"/>
      <c r="F33" s="1032"/>
    </row>
    <row r="34" ht="25.5" customHeight="1" spans="2:6">
      <c r="B34" s="807" t="s">
        <v>77</v>
      </c>
      <c r="C34" s="767" t="s">
        <v>80</v>
      </c>
      <c r="D34" s="804" t="s">
        <v>81</v>
      </c>
      <c r="E34" s="1020"/>
      <c r="F34" s="1032"/>
    </row>
    <row r="35" ht="37.5" customHeight="1" spans="2:6">
      <c r="B35" s="807" t="s">
        <v>82</v>
      </c>
      <c r="C35" s="767" t="s">
        <v>83</v>
      </c>
      <c r="D35" s="804" t="s">
        <v>84</v>
      </c>
      <c r="E35" s="1020"/>
      <c r="F35" s="1032"/>
    </row>
    <row r="36" ht="25.5" customHeight="1" spans="2:6">
      <c r="B36" s="807" t="s">
        <v>85</v>
      </c>
      <c r="C36" s="767" t="s">
        <v>86</v>
      </c>
      <c r="D36" s="804" t="s">
        <v>87</v>
      </c>
      <c r="E36" s="1020"/>
      <c r="F36" s="1032"/>
    </row>
    <row r="37" ht="25.5" customHeight="1" spans="2:6">
      <c r="B37" s="807" t="s">
        <v>88</v>
      </c>
      <c r="C37" s="767" t="s">
        <v>89</v>
      </c>
      <c r="D37" s="804" t="s">
        <v>90</v>
      </c>
      <c r="E37" s="1020">
        <v>5200</v>
      </c>
      <c r="F37" s="1032">
        <v>5000</v>
      </c>
    </row>
    <row r="38" ht="25.5" customHeight="1" spans="2:6">
      <c r="B38" s="807" t="s">
        <v>91</v>
      </c>
      <c r="C38" s="767" t="s">
        <v>92</v>
      </c>
      <c r="D38" s="804" t="s">
        <v>93</v>
      </c>
      <c r="E38" s="1020">
        <v>2000</v>
      </c>
      <c r="F38" s="1033">
        <v>0</v>
      </c>
    </row>
    <row r="39" ht="20.1" customHeight="1" spans="1:6">
      <c r="A39" s="799"/>
      <c r="B39" s="800">
        <v>288</v>
      </c>
      <c r="C39" s="772" t="s">
        <v>94</v>
      </c>
      <c r="D39" s="804" t="s">
        <v>95</v>
      </c>
      <c r="E39" s="1020"/>
      <c r="F39" s="1032"/>
    </row>
    <row r="40" ht="20.1" customHeight="1" spans="1:6">
      <c r="A40" s="799"/>
      <c r="B40" s="800"/>
      <c r="C40" s="773" t="s">
        <v>96</v>
      </c>
      <c r="D40" s="804" t="s">
        <v>97</v>
      </c>
      <c r="E40" s="1020">
        <f>E42+E48+E49+E56+E61+E71+E72</f>
        <v>61424</v>
      </c>
      <c r="F40" s="1020">
        <f>F42+F48+F49+F56+F61+F71+F72</f>
        <v>93226</v>
      </c>
    </row>
    <row r="41" ht="19.5" customHeight="1" spans="1:6">
      <c r="A41" s="799"/>
      <c r="B41" s="800"/>
      <c r="C41" s="764" t="s">
        <v>98</v>
      </c>
      <c r="D41" s="804"/>
      <c r="E41" s="1020"/>
      <c r="F41" s="1020"/>
    </row>
    <row r="42" ht="25.5" customHeight="1" spans="2:6">
      <c r="B42" s="807" t="s">
        <v>99</v>
      </c>
      <c r="C42" s="767" t="s">
        <v>100</v>
      </c>
      <c r="D42" s="804" t="s">
        <v>101</v>
      </c>
      <c r="E42" s="1020">
        <f>E43+E44+E45+E46+E47</f>
        <v>19150</v>
      </c>
      <c r="F42" s="1020">
        <f>F43+F44+F45+F46+F47</f>
        <v>18448</v>
      </c>
    </row>
    <row r="43" ht="20.1" customHeight="1" spans="2:6">
      <c r="B43" s="807">
        <v>10</v>
      </c>
      <c r="C43" s="767" t="s">
        <v>102</v>
      </c>
      <c r="D43" s="804" t="s">
        <v>103</v>
      </c>
      <c r="E43" s="1020">
        <v>13450</v>
      </c>
      <c r="F43" s="1032">
        <v>15120</v>
      </c>
    </row>
    <row r="44" ht="20.1" customHeight="1" spans="2:6">
      <c r="B44" s="807" t="s">
        <v>104</v>
      </c>
      <c r="C44" s="767" t="s">
        <v>105</v>
      </c>
      <c r="D44" s="804" t="s">
        <v>106</v>
      </c>
      <c r="E44" s="1020"/>
      <c r="F44" s="1032"/>
    </row>
    <row r="45" ht="20.1" customHeight="1" spans="2:6">
      <c r="B45" s="807">
        <v>13</v>
      </c>
      <c r="C45" s="767" t="s">
        <v>107</v>
      </c>
      <c r="D45" s="804" t="s">
        <v>108</v>
      </c>
      <c r="E45" s="1020">
        <v>2200</v>
      </c>
      <c r="F45" s="1032">
        <v>1828</v>
      </c>
    </row>
    <row r="46" ht="20.1" customHeight="1" spans="2:6">
      <c r="B46" s="807" t="s">
        <v>109</v>
      </c>
      <c r="C46" s="767" t="s">
        <v>110</v>
      </c>
      <c r="D46" s="804" t="s">
        <v>111</v>
      </c>
      <c r="E46" s="1020">
        <v>3500</v>
      </c>
      <c r="F46" s="1032">
        <v>1500</v>
      </c>
    </row>
    <row r="47" ht="20.1" customHeight="1" spans="2:6">
      <c r="B47" s="807" t="s">
        <v>112</v>
      </c>
      <c r="C47" s="767" t="s">
        <v>113</v>
      </c>
      <c r="D47" s="804" t="s">
        <v>114</v>
      </c>
      <c r="E47" s="1020"/>
      <c r="F47" s="1032"/>
    </row>
    <row r="48" ht="25.5" customHeight="1" spans="1:6">
      <c r="A48" s="799"/>
      <c r="B48" s="800">
        <v>14</v>
      </c>
      <c r="C48" s="767" t="s">
        <v>115</v>
      </c>
      <c r="D48" s="804" t="s">
        <v>116</v>
      </c>
      <c r="E48" s="1020"/>
      <c r="F48" s="1032"/>
    </row>
    <row r="49" ht="20.1" customHeight="1" spans="1:6">
      <c r="A49" s="799"/>
      <c r="B49" s="800">
        <v>20</v>
      </c>
      <c r="C49" s="805" t="s">
        <v>117</v>
      </c>
      <c r="D49" s="804" t="s">
        <v>118</v>
      </c>
      <c r="E49" s="1020">
        <f>E51+E52+E53+E54+E55</f>
        <v>34956</v>
      </c>
      <c r="F49" s="1020">
        <f>F51+F52+F53+F54+F55</f>
        <v>53185</v>
      </c>
    </row>
    <row r="50" ht="20.1" customHeight="1" spans="1:6">
      <c r="A50" s="799"/>
      <c r="B50" s="800"/>
      <c r="C50" s="806" t="s">
        <v>119</v>
      </c>
      <c r="D50" s="804"/>
      <c r="E50" s="1020"/>
      <c r="F50" s="1020"/>
    </row>
    <row r="51" ht="20.1" customHeight="1" spans="1:6">
      <c r="A51" s="799"/>
      <c r="B51" s="800">
        <v>204</v>
      </c>
      <c r="C51" s="767" t="s">
        <v>120</v>
      </c>
      <c r="D51" s="804" t="s">
        <v>121</v>
      </c>
      <c r="E51" s="1020">
        <v>34956</v>
      </c>
      <c r="F51" s="1032">
        <v>53185</v>
      </c>
    </row>
    <row r="52" ht="20.1" customHeight="1" spans="1:6">
      <c r="A52" s="799"/>
      <c r="B52" s="800">
        <v>205</v>
      </c>
      <c r="C52" s="767" t="s">
        <v>122</v>
      </c>
      <c r="D52" s="804" t="s">
        <v>123</v>
      </c>
      <c r="E52" s="1020"/>
      <c r="F52" s="1032"/>
    </row>
    <row r="53" ht="25.5" customHeight="1" spans="1:6">
      <c r="A53" s="799"/>
      <c r="B53" s="800" t="s">
        <v>124</v>
      </c>
      <c r="C53" s="767" t="s">
        <v>125</v>
      </c>
      <c r="D53" s="804" t="s">
        <v>126</v>
      </c>
      <c r="E53" s="1020"/>
      <c r="F53" s="1032"/>
    </row>
    <row r="54" ht="25.5" customHeight="1" spans="1:6">
      <c r="A54" s="799"/>
      <c r="B54" s="800" t="s">
        <v>127</v>
      </c>
      <c r="C54" s="767" t="s">
        <v>128</v>
      </c>
      <c r="D54" s="804" t="s">
        <v>129</v>
      </c>
      <c r="E54" s="1020"/>
      <c r="F54" s="1032"/>
    </row>
    <row r="55" ht="20.1" customHeight="1" spans="1:6">
      <c r="A55" s="799"/>
      <c r="B55" s="800">
        <v>206</v>
      </c>
      <c r="C55" s="767" t="s">
        <v>130</v>
      </c>
      <c r="D55" s="804" t="s">
        <v>131</v>
      </c>
      <c r="E55" s="1020"/>
      <c r="F55" s="1032"/>
    </row>
    <row r="56" ht="20.1" customHeight="1" spans="1:6">
      <c r="A56" s="799"/>
      <c r="B56" s="800" t="s">
        <v>132</v>
      </c>
      <c r="C56" s="805" t="s">
        <v>133</v>
      </c>
      <c r="D56" s="804" t="s">
        <v>134</v>
      </c>
      <c r="E56" s="1020">
        <f>E58+E59+E60</f>
        <v>4955</v>
      </c>
      <c r="F56" s="1020">
        <f>F58+F59+F60</f>
        <v>5625</v>
      </c>
    </row>
    <row r="57" ht="20.1" customHeight="1" spans="1:6">
      <c r="A57" s="799"/>
      <c r="B57" s="800"/>
      <c r="C57" s="806" t="s">
        <v>135</v>
      </c>
      <c r="D57" s="804"/>
      <c r="E57" s="1020"/>
      <c r="F57" s="1020"/>
    </row>
    <row r="58" ht="23.25" customHeight="1" spans="2:6">
      <c r="B58" s="807" t="s">
        <v>136</v>
      </c>
      <c r="C58" s="767" t="s">
        <v>137</v>
      </c>
      <c r="D58" s="804" t="s">
        <v>138</v>
      </c>
      <c r="E58" s="1020">
        <v>3700</v>
      </c>
      <c r="F58" s="1032">
        <v>2089</v>
      </c>
    </row>
    <row r="59" ht="20.1" customHeight="1" spans="2:6">
      <c r="B59" s="807">
        <v>223</v>
      </c>
      <c r="C59" s="767" t="s">
        <v>139</v>
      </c>
      <c r="D59" s="804" t="s">
        <v>140</v>
      </c>
      <c r="E59" s="1020">
        <v>1200</v>
      </c>
      <c r="F59" s="1032">
        <v>3500</v>
      </c>
    </row>
    <row r="60" ht="25.5" customHeight="1" spans="1:6">
      <c r="A60" s="799"/>
      <c r="B60" s="800">
        <v>224</v>
      </c>
      <c r="C60" s="767" t="s">
        <v>141</v>
      </c>
      <c r="D60" s="804" t="s">
        <v>142</v>
      </c>
      <c r="E60" s="1020">
        <v>55</v>
      </c>
      <c r="F60" s="1032">
        <v>36</v>
      </c>
    </row>
    <row r="61" ht="20.1" customHeight="1" spans="1:6">
      <c r="A61" s="799"/>
      <c r="B61" s="800">
        <v>23</v>
      </c>
      <c r="C61" s="805" t="s">
        <v>143</v>
      </c>
      <c r="D61" s="804" t="s">
        <v>144</v>
      </c>
      <c r="E61" s="1020">
        <f>E63+E64+E65+E66+E67+E68+E69+E70</f>
        <v>0</v>
      </c>
      <c r="F61" s="1020">
        <f>F63+F64+F65+F66+F67+F68+F69+F70</f>
        <v>0</v>
      </c>
    </row>
    <row r="62" ht="20.1" customHeight="1" spans="1:6">
      <c r="A62" s="799"/>
      <c r="B62" s="800"/>
      <c r="C62" s="806" t="s">
        <v>145</v>
      </c>
      <c r="D62" s="804"/>
      <c r="E62" s="1020"/>
      <c r="F62" s="1020"/>
    </row>
    <row r="63" ht="25.5" customHeight="1" spans="2:6">
      <c r="B63" s="807">
        <v>230</v>
      </c>
      <c r="C63" s="767" t="s">
        <v>146</v>
      </c>
      <c r="D63" s="804" t="s">
        <v>147</v>
      </c>
      <c r="E63" s="1020"/>
      <c r="F63" s="1032"/>
    </row>
    <row r="64" ht="25.5" customHeight="1" spans="2:6">
      <c r="B64" s="807">
        <v>231</v>
      </c>
      <c r="C64" s="767" t="s">
        <v>148</v>
      </c>
      <c r="D64" s="804" t="s">
        <v>149</v>
      </c>
      <c r="E64" s="1020"/>
      <c r="F64" s="1032"/>
    </row>
    <row r="65" ht="20.1" customHeight="1" spans="2:6">
      <c r="B65" s="807" t="s">
        <v>150</v>
      </c>
      <c r="C65" s="767" t="s">
        <v>151</v>
      </c>
      <c r="D65" s="804" t="s">
        <v>152</v>
      </c>
      <c r="E65" s="1020"/>
      <c r="F65" s="1032"/>
    </row>
    <row r="66" ht="25.5" customHeight="1" spans="2:6">
      <c r="B66" s="807" t="s">
        <v>153</v>
      </c>
      <c r="C66" s="767" t="s">
        <v>154</v>
      </c>
      <c r="D66" s="804" t="s">
        <v>155</v>
      </c>
      <c r="E66" s="1020"/>
      <c r="F66" s="1032"/>
    </row>
    <row r="67" ht="25.5" customHeight="1" spans="2:6">
      <c r="B67" s="807">
        <v>235</v>
      </c>
      <c r="C67" s="767" t="s">
        <v>156</v>
      </c>
      <c r="D67" s="804" t="s">
        <v>157</v>
      </c>
      <c r="E67" s="1020"/>
      <c r="F67" s="1032"/>
    </row>
    <row r="68" ht="25.5" customHeight="1" spans="2:6">
      <c r="B68" s="807" t="s">
        <v>158</v>
      </c>
      <c r="C68" s="767" t="s">
        <v>159</v>
      </c>
      <c r="D68" s="804" t="s">
        <v>160</v>
      </c>
      <c r="E68" s="1020"/>
      <c r="F68" s="1032"/>
    </row>
    <row r="69" ht="25.5" customHeight="1" spans="2:6">
      <c r="B69" s="807">
        <v>237</v>
      </c>
      <c r="C69" s="767" t="s">
        <v>161</v>
      </c>
      <c r="D69" s="804" t="s">
        <v>162</v>
      </c>
      <c r="E69" s="1020"/>
      <c r="F69" s="1032"/>
    </row>
    <row r="70" ht="20.1" customHeight="1" spans="2:6">
      <c r="B70" s="807" t="s">
        <v>163</v>
      </c>
      <c r="C70" s="767" t="s">
        <v>164</v>
      </c>
      <c r="D70" s="804" t="s">
        <v>165</v>
      </c>
      <c r="E70" s="1020"/>
      <c r="F70" s="1032"/>
    </row>
    <row r="71" ht="20.1" customHeight="1" spans="2:6">
      <c r="B71" s="807">
        <v>24</v>
      </c>
      <c r="C71" s="767" t="s">
        <v>166</v>
      </c>
      <c r="D71" s="804" t="s">
        <v>167</v>
      </c>
      <c r="E71" s="1020">
        <v>1463</v>
      </c>
      <c r="F71" s="1032">
        <v>15000</v>
      </c>
    </row>
    <row r="72" ht="25.5" customHeight="1" spans="2:6">
      <c r="B72" s="807" t="s">
        <v>168</v>
      </c>
      <c r="C72" s="767" t="s">
        <v>169</v>
      </c>
      <c r="D72" s="804" t="s">
        <v>170</v>
      </c>
      <c r="E72" s="1020">
        <v>900</v>
      </c>
      <c r="F72" s="1033">
        <v>968</v>
      </c>
    </row>
    <row r="73" ht="25.5" customHeight="1" spans="2:6">
      <c r="B73" s="807"/>
      <c r="C73" s="772" t="s">
        <v>171</v>
      </c>
      <c r="D73" s="804" t="s">
        <v>172</v>
      </c>
      <c r="E73" s="1034">
        <f>E7+E8+E39+E40</f>
        <v>173319</v>
      </c>
      <c r="F73" s="1034">
        <f>F7+F8+F39+F40</f>
        <v>187666</v>
      </c>
    </row>
    <row r="74" ht="20.1" customHeight="1" spans="2:6">
      <c r="B74" s="807">
        <v>88</v>
      </c>
      <c r="C74" s="772" t="s">
        <v>173</v>
      </c>
      <c r="D74" s="804" t="s">
        <v>174</v>
      </c>
      <c r="E74" s="1020"/>
      <c r="F74" s="1032"/>
    </row>
    <row r="75" ht="20.1" customHeight="1" spans="1:6">
      <c r="A75" s="799"/>
      <c r="B75" s="808"/>
      <c r="C75" s="772" t="s">
        <v>175</v>
      </c>
      <c r="D75" s="809"/>
      <c r="E75" s="1020"/>
      <c r="F75" s="1032"/>
    </row>
    <row r="76" ht="20.1" customHeight="1" spans="1:6">
      <c r="A76" s="799"/>
      <c r="B76" s="800"/>
      <c r="C76" s="773" t="s">
        <v>176</v>
      </c>
      <c r="D76" s="804" t="s">
        <v>177</v>
      </c>
      <c r="E76" s="1020">
        <f>E78+E79+E80+E81+E82-E83+E84+E87-E88</f>
        <v>91869</v>
      </c>
      <c r="F76" s="1020">
        <f>F78+F79+F80+F81+F82-F83+F84+F87-F88</f>
        <v>97535</v>
      </c>
    </row>
    <row r="77" ht="20.1" customHeight="1" spans="1:6">
      <c r="A77" s="799"/>
      <c r="B77" s="800"/>
      <c r="C77" s="764" t="s">
        <v>178</v>
      </c>
      <c r="D77" s="804"/>
      <c r="E77" s="1020"/>
      <c r="F77" s="1020"/>
    </row>
    <row r="78" ht="20.1" customHeight="1" spans="1:6">
      <c r="A78" s="799"/>
      <c r="B78" s="800" t="s">
        <v>179</v>
      </c>
      <c r="C78" s="767" t="s">
        <v>180</v>
      </c>
      <c r="D78" s="804" t="s">
        <v>181</v>
      </c>
      <c r="E78" s="1020">
        <v>9204</v>
      </c>
      <c r="F78" s="1032">
        <v>9204</v>
      </c>
    </row>
    <row r="79" ht="20.1" customHeight="1" spans="2:6">
      <c r="B79" s="807">
        <v>31</v>
      </c>
      <c r="C79" s="767" t="s">
        <v>182</v>
      </c>
      <c r="D79" s="804" t="s">
        <v>183</v>
      </c>
      <c r="E79" s="1020">
        <v>4333</v>
      </c>
      <c r="F79" s="1032">
        <v>4333</v>
      </c>
    </row>
    <row r="80" ht="20.1" customHeight="1" spans="2:6">
      <c r="B80" s="807">
        <v>306</v>
      </c>
      <c r="C80" s="767" t="s">
        <v>184</v>
      </c>
      <c r="D80" s="804" t="s">
        <v>185</v>
      </c>
      <c r="E80" s="1020"/>
      <c r="F80" s="1032"/>
    </row>
    <row r="81" ht="20.1" customHeight="1" spans="2:6">
      <c r="B81" s="807">
        <v>32</v>
      </c>
      <c r="C81" s="767" t="s">
        <v>186</v>
      </c>
      <c r="D81" s="804" t="s">
        <v>187</v>
      </c>
      <c r="E81" s="1020">
        <v>78332</v>
      </c>
      <c r="F81" s="1032">
        <v>75998</v>
      </c>
    </row>
    <row r="82" ht="60.75" customHeight="1" spans="2:6">
      <c r="B82" s="807" t="s">
        <v>188</v>
      </c>
      <c r="C82" s="767" t="s">
        <v>189</v>
      </c>
      <c r="D82" s="804" t="s">
        <v>190</v>
      </c>
      <c r="E82" s="1020"/>
      <c r="F82" s="1032"/>
    </row>
    <row r="83" ht="49.5" customHeight="1" spans="2:6">
      <c r="B83" s="807" t="s">
        <v>191</v>
      </c>
      <c r="C83" s="767" t="s">
        <v>192</v>
      </c>
      <c r="D83" s="804" t="s">
        <v>193</v>
      </c>
      <c r="E83" s="1020"/>
      <c r="F83" s="1032"/>
    </row>
    <row r="84" ht="20.1" customHeight="1" spans="2:6">
      <c r="B84" s="807">
        <v>34</v>
      </c>
      <c r="C84" s="767" t="s">
        <v>194</v>
      </c>
      <c r="D84" s="804" t="s">
        <v>195</v>
      </c>
      <c r="E84" s="1020">
        <f>E85+E86</f>
        <v>0</v>
      </c>
      <c r="F84" s="1035">
        <f>F85+F86</f>
        <v>8000</v>
      </c>
    </row>
    <row r="85" ht="20.1" customHeight="1" spans="2:6">
      <c r="B85" s="807">
        <v>340</v>
      </c>
      <c r="C85" s="767" t="s">
        <v>196</v>
      </c>
      <c r="D85" s="804" t="s">
        <v>197</v>
      </c>
      <c r="E85" s="1020">
        <v>0</v>
      </c>
      <c r="F85" s="1032">
        <v>0</v>
      </c>
    </row>
    <row r="86" ht="20.1" customHeight="1" spans="2:6">
      <c r="B86" s="807">
        <v>341</v>
      </c>
      <c r="C86" s="767" t="s">
        <v>198</v>
      </c>
      <c r="D86" s="804" t="s">
        <v>199</v>
      </c>
      <c r="E86" s="1020">
        <v>0</v>
      </c>
      <c r="F86" s="1036">
        <v>8000</v>
      </c>
    </row>
    <row r="87" ht="20.1" customHeight="1" spans="2:6">
      <c r="B87" s="807"/>
      <c r="C87" s="767" t="s">
        <v>200</v>
      </c>
      <c r="D87" s="804" t="s">
        <v>201</v>
      </c>
      <c r="E87" s="1020"/>
      <c r="F87" s="1032"/>
    </row>
    <row r="88" ht="20.1" customHeight="1" spans="2:6">
      <c r="B88" s="807">
        <v>35</v>
      </c>
      <c r="C88" s="767" t="s">
        <v>202</v>
      </c>
      <c r="D88" s="804" t="s">
        <v>203</v>
      </c>
      <c r="E88" s="1020">
        <v>0</v>
      </c>
      <c r="F88" s="1032">
        <v>0</v>
      </c>
    </row>
    <row r="89" ht="20.1" customHeight="1" spans="2:6">
      <c r="B89" s="807">
        <v>350</v>
      </c>
      <c r="C89" s="767" t="s">
        <v>204</v>
      </c>
      <c r="D89" s="804" t="s">
        <v>205</v>
      </c>
      <c r="E89" s="1020">
        <v>0</v>
      </c>
      <c r="F89" s="1032">
        <v>0</v>
      </c>
    </row>
    <row r="90" ht="20.1" customHeight="1" spans="1:6">
      <c r="A90" s="799"/>
      <c r="B90" s="800">
        <v>351</v>
      </c>
      <c r="C90" s="767" t="s">
        <v>206</v>
      </c>
      <c r="D90" s="804" t="s">
        <v>207</v>
      </c>
      <c r="E90" s="1020">
        <v>0</v>
      </c>
      <c r="F90" s="1032">
        <v>0</v>
      </c>
    </row>
    <row r="91" ht="22.5" customHeight="1" spans="1:6">
      <c r="A91" s="799"/>
      <c r="B91" s="800"/>
      <c r="C91" s="773" t="s">
        <v>208</v>
      </c>
      <c r="D91" s="804" t="s">
        <v>209</v>
      </c>
      <c r="E91" s="1020">
        <f>E93+E98+E107</f>
        <v>27300</v>
      </c>
      <c r="F91" s="1020">
        <f>F93+F98+F107</f>
        <v>24893</v>
      </c>
    </row>
    <row r="92" ht="20.1" customHeight="1" spans="1:6">
      <c r="A92" s="799"/>
      <c r="B92" s="800"/>
      <c r="C92" s="764" t="s">
        <v>210</v>
      </c>
      <c r="D92" s="804"/>
      <c r="E92" s="1020"/>
      <c r="F92" s="1020"/>
    </row>
    <row r="93" ht="20.1" customHeight="1" spans="1:6">
      <c r="A93" s="799"/>
      <c r="B93" s="800">
        <v>40</v>
      </c>
      <c r="C93" s="805" t="s">
        <v>211</v>
      </c>
      <c r="D93" s="804" t="s">
        <v>212</v>
      </c>
      <c r="E93" s="1020">
        <f>E95+E96+E97</f>
        <v>27300</v>
      </c>
      <c r="F93" s="1020">
        <f>F95+F96+F97</f>
        <v>24893</v>
      </c>
    </row>
    <row r="94" ht="20.1" customHeight="1" spans="1:6">
      <c r="A94" s="799"/>
      <c r="B94" s="800"/>
      <c r="C94" s="806" t="s">
        <v>213</v>
      </c>
      <c r="D94" s="804"/>
      <c r="E94" s="1020"/>
      <c r="F94" s="1020"/>
    </row>
    <row r="95" ht="25.5" customHeight="1" spans="1:6">
      <c r="A95" s="799"/>
      <c r="B95" s="800">
        <v>404</v>
      </c>
      <c r="C95" s="767" t="s">
        <v>214</v>
      </c>
      <c r="D95" s="804" t="s">
        <v>215</v>
      </c>
      <c r="E95" s="1020">
        <v>27300</v>
      </c>
      <c r="F95" s="1032">
        <v>24893</v>
      </c>
    </row>
    <row r="96" ht="20.1" customHeight="1" spans="1:6">
      <c r="A96" s="799"/>
      <c r="B96" s="800">
        <v>400</v>
      </c>
      <c r="C96" s="767" t="s">
        <v>216</v>
      </c>
      <c r="D96" s="804" t="s">
        <v>217</v>
      </c>
      <c r="E96" s="1020"/>
      <c r="F96" s="1032"/>
    </row>
    <row r="97" ht="20.1" customHeight="1" spans="1:6">
      <c r="A97" s="799"/>
      <c r="B97" s="800" t="s">
        <v>218</v>
      </c>
      <c r="C97" s="767" t="s">
        <v>219</v>
      </c>
      <c r="D97" s="804" t="s">
        <v>220</v>
      </c>
      <c r="E97" s="1020"/>
      <c r="F97" s="1032"/>
    </row>
    <row r="98" ht="20.1" customHeight="1" spans="1:6">
      <c r="A98" s="799"/>
      <c r="B98" s="800">
        <v>41</v>
      </c>
      <c r="C98" s="805" t="s">
        <v>221</v>
      </c>
      <c r="D98" s="804" t="s">
        <v>222</v>
      </c>
      <c r="E98" s="1020">
        <f>E100+E101+E102+E103+E104+E105+E106</f>
        <v>0</v>
      </c>
      <c r="F98" s="1020">
        <f>F100+F101+F102+F103+F104+F105+F106</f>
        <v>0</v>
      </c>
    </row>
    <row r="99" customHeight="1" spans="1:6">
      <c r="A99" s="799"/>
      <c r="B99" s="800"/>
      <c r="C99" s="806" t="s">
        <v>223</v>
      </c>
      <c r="D99" s="804"/>
      <c r="E99" s="1020"/>
      <c r="F99" s="1020"/>
    </row>
    <row r="100" ht="20.1" customHeight="1" spans="2:6">
      <c r="B100" s="807">
        <v>410</v>
      </c>
      <c r="C100" s="767" t="s">
        <v>224</v>
      </c>
      <c r="D100" s="804" t="s">
        <v>225</v>
      </c>
      <c r="E100" s="1020"/>
      <c r="F100" s="1032"/>
    </row>
    <row r="101" ht="36.75" customHeight="1" spans="2:6">
      <c r="B101" s="807" t="s">
        <v>226</v>
      </c>
      <c r="C101" s="767" t="s">
        <v>227</v>
      </c>
      <c r="D101" s="804" t="s">
        <v>228</v>
      </c>
      <c r="E101" s="1020"/>
      <c r="F101" s="1032"/>
    </row>
    <row r="102" ht="39" customHeight="1" spans="2:6">
      <c r="B102" s="807" t="s">
        <v>226</v>
      </c>
      <c r="C102" s="767" t="s">
        <v>229</v>
      </c>
      <c r="D102" s="804" t="s">
        <v>230</v>
      </c>
      <c r="E102" s="1020"/>
      <c r="F102" s="1032"/>
    </row>
    <row r="103" ht="25.5" customHeight="1" spans="2:6">
      <c r="B103" s="807" t="s">
        <v>231</v>
      </c>
      <c r="C103" s="767" t="s">
        <v>232</v>
      </c>
      <c r="D103" s="804" t="s">
        <v>233</v>
      </c>
      <c r="E103" s="1020"/>
      <c r="F103" s="1032"/>
    </row>
    <row r="104" ht="25.5" customHeight="1" spans="2:6">
      <c r="B104" s="807" t="s">
        <v>234</v>
      </c>
      <c r="C104" s="767" t="s">
        <v>235</v>
      </c>
      <c r="D104" s="804" t="s">
        <v>236</v>
      </c>
      <c r="E104" s="1020"/>
      <c r="F104" s="1032"/>
    </row>
    <row r="105" ht="20.1" customHeight="1" spans="2:6">
      <c r="B105" s="807">
        <v>413</v>
      </c>
      <c r="C105" s="767" t="s">
        <v>237</v>
      </c>
      <c r="D105" s="804" t="s">
        <v>238</v>
      </c>
      <c r="E105" s="1020"/>
      <c r="F105" s="1032"/>
    </row>
    <row r="106" ht="20.1" customHeight="1" spans="2:6">
      <c r="B106" s="807">
        <v>419</v>
      </c>
      <c r="C106" s="767" t="s">
        <v>239</v>
      </c>
      <c r="D106" s="804" t="s">
        <v>240</v>
      </c>
      <c r="E106" s="1020"/>
      <c r="F106" s="1032"/>
    </row>
    <row r="107" ht="24" customHeight="1" spans="2:6">
      <c r="B107" s="807" t="s">
        <v>241</v>
      </c>
      <c r="C107" s="767" t="s">
        <v>242</v>
      </c>
      <c r="D107" s="804" t="s">
        <v>243</v>
      </c>
      <c r="E107" s="1020"/>
      <c r="F107" s="1032"/>
    </row>
    <row r="108" ht="20.1" customHeight="1" spans="2:6">
      <c r="B108" s="807">
        <v>498</v>
      </c>
      <c r="C108" s="772" t="s">
        <v>244</v>
      </c>
      <c r="D108" s="804" t="s">
        <v>245</v>
      </c>
      <c r="E108" s="1020">
        <v>7000</v>
      </c>
      <c r="F108" s="1032">
        <v>8072</v>
      </c>
    </row>
    <row r="109" ht="24" customHeight="1" spans="1:6">
      <c r="A109" s="799"/>
      <c r="B109" s="800" t="s">
        <v>246</v>
      </c>
      <c r="C109" s="772" t="s">
        <v>247</v>
      </c>
      <c r="D109" s="804" t="s">
        <v>248</v>
      </c>
      <c r="E109" s="1020"/>
      <c r="F109" s="1032"/>
    </row>
    <row r="110" ht="23.25" customHeight="1" spans="1:6">
      <c r="A110" s="799"/>
      <c r="B110" s="800"/>
      <c r="C110" s="773" t="s">
        <v>249</v>
      </c>
      <c r="D110" s="804" t="s">
        <v>250</v>
      </c>
      <c r="E110" s="1020">
        <f>E112+E113+E122+E123+E131+E136+E137</f>
        <v>47150</v>
      </c>
      <c r="F110" s="1020">
        <f>F112+F113+F122+F123+F131+F136+F137</f>
        <v>57166</v>
      </c>
    </row>
    <row r="111" ht="14.25" customHeight="1" spans="1:6">
      <c r="A111" s="799"/>
      <c r="B111" s="800"/>
      <c r="C111" s="764" t="s">
        <v>251</v>
      </c>
      <c r="D111" s="804"/>
      <c r="E111" s="1020"/>
      <c r="F111" s="1020"/>
    </row>
    <row r="112" ht="20.1" customHeight="1" spans="1:6">
      <c r="A112" s="799"/>
      <c r="B112" s="800">
        <v>467</v>
      </c>
      <c r="C112" s="767" t="s">
        <v>252</v>
      </c>
      <c r="D112" s="804" t="s">
        <v>253</v>
      </c>
      <c r="E112" s="1020"/>
      <c r="F112" s="1032"/>
    </row>
    <row r="113" ht="20.1" customHeight="1" spans="1:6">
      <c r="A113" s="799"/>
      <c r="B113" s="800" t="s">
        <v>254</v>
      </c>
      <c r="C113" s="805" t="s">
        <v>255</v>
      </c>
      <c r="D113" s="804" t="s">
        <v>256</v>
      </c>
      <c r="E113" s="1020">
        <f>E115+E116+E117+E118+E119+E120+E121</f>
        <v>0</v>
      </c>
      <c r="F113" s="1020">
        <f>F115+F116+F117+F118+F119+F120+F121</f>
        <v>0</v>
      </c>
    </row>
    <row r="114" ht="15.75" customHeight="1" spans="1:6">
      <c r="A114" s="799"/>
      <c r="B114" s="800"/>
      <c r="C114" s="806" t="s">
        <v>257</v>
      </c>
      <c r="D114" s="804"/>
      <c r="E114" s="1020"/>
      <c r="F114" s="1020"/>
    </row>
    <row r="115" ht="25.5" customHeight="1" spans="1:6">
      <c r="A115" s="799"/>
      <c r="B115" s="800" t="s">
        <v>258</v>
      </c>
      <c r="C115" s="767" t="s">
        <v>259</v>
      </c>
      <c r="D115" s="804" t="s">
        <v>260</v>
      </c>
      <c r="E115" s="1020"/>
      <c r="F115" s="1032"/>
    </row>
    <row r="116" ht="25.5" customHeight="1" spans="2:6">
      <c r="B116" s="807" t="s">
        <v>258</v>
      </c>
      <c r="C116" s="767" t="s">
        <v>261</v>
      </c>
      <c r="D116" s="804" t="s">
        <v>262</v>
      </c>
      <c r="E116" s="1020"/>
      <c r="F116" s="1032"/>
    </row>
    <row r="117" ht="25.5" customHeight="1" spans="2:6">
      <c r="B117" s="807" t="s">
        <v>263</v>
      </c>
      <c r="C117" s="767" t="s">
        <v>264</v>
      </c>
      <c r="D117" s="804" t="s">
        <v>265</v>
      </c>
      <c r="E117" s="1020"/>
      <c r="F117" s="1032"/>
    </row>
    <row r="118" ht="24.75" customHeight="1" spans="2:6">
      <c r="B118" s="807" t="s">
        <v>266</v>
      </c>
      <c r="C118" s="767" t="s">
        <v>267</v>
      </c>
      <c r="D118" s="804" t="s">
        <v>268</v>
      </c>
      <c r="E118" s="1020">
        <v>0</v>
      </c>
      <c r="F118" s="1032">
        <v>0</v>
      </c>
    </row>
    <row r="119" ht="24.75" customHeight="1" spans="2:6">
      <c r="B119" s="807" t="s">
        <v>269</v>
      </c>
      <c r="C119" s="767" t="s">
        <v>270</v>
      </c>
      <c r="D119" s="804" t="s">
        <v>271</v>
      </c>
      <c r="E119" s="1020"/>
      <c r="F119" s="1032"/>
    </row>
    <row r="120" ht="20.1" customHeight="1" spans="2:6">
      <c r="B120" s="807">
        <v>426</v>
      </c>
      <c r="C120" s="767" t="s">
        <v>272</v>
      </c>
      <c r="D120" s="804" t="s">
        <v>273</v>
      </c>
      <c r="E120" s="1020"/>
      <c r="F120" s="1032"/>
    </row>
    <row r="121" ht="20.1" customHeight="1" spans="2:6">
      <c r="B121" s="807">
        <v>428</v>
      </c>
      <c r="C121" s="767" t="s">
        <v>274</v>
      </c>
      <c r="D121" s="804" t="s">
        <v>275</v>
      </c>
      <c r="E121" s="1020"/>
      <c r="F121" s="1032"/>
    </row>
    <row r="122" ht="20.1" customHeight="1" spans="2:6">
      <c r="B122" s="807">
        <v>430</v>
      </c>
      <c r="C122" s="767" t="s">
        <v>276</v>
      </c>
      <c r="D122" s="804" t="s">
        <v>277</v>
      </c>
      <c r="E122" s="1020">
        <v>350</v>
      </c>
      <c r="F122" s="1032">
        <v>500</v>
      </c>
    </row>
    <row r="123" ht="20.1" customHeight="1" spans="1:6">
      <c r="A123" s="799"/>
      <c r="B123" s="800" t="s">
        <v>278</v>
      </c>
      <c r="C123" s="805" t="s">
        <v>279</v>
      </c>
      <c r="D123" s="804" t="s">
        <v>280</v>
      </c>
      <c r="E123" s="1020">
        <f>E125+E126+E127+E128+E129+E130</f>
        <v>8100</v>
      </c>
      <c r="F123" s="1020">
        <f>F125+F126+F127+F128+F129+F130</f>
        <v>8102</v>
      </c>
    </row>
    <row r="124" ht="15.75" customHeight="1" spans="1:6">
      <c r="A124" s="799"/>
      <c r="B124" s="800"/>
      <c r="C124" s="806" t="s">
        <v>281</v>
      </c>
      <c r="D124" s="804"/>
      <c r="E124" s="1020"/>
      <c r="F124" s="1020"/>
    </row>
    <row r="125" ht="24.75" customHeight="1" spans="2:6">
      <c r="B125" s="807" t="s">
        <v>282</v>
      </c>
      <c r="C125" s="767" t="s">
        <v>283</v>
      </c>
      <c r="D125" s="804" t="s">
        <v>284</v>
      </c>
      <c r="E125" s="1020"/>
      <c r="F125" s="1032"/>
    </row>
    <row r="126" ht="24.75" customHeight="1" spans="2:6">
      <c r="B126" s="807" t="s">
        <v>285</v>
      </c>
      <c r="C126" s="767" t="s">
        <v>286</v>
      </c>
      <c r="D126" s="804" t="s">
        <v>287</v>
      </c>
      <c r="E126" s="1020"/>
      <c r="F126" s="1032"/>
    </row>
    <row r="127" ht="20.1" customHeight="1" spans="2:6">
      <c r="B127" s="807">
        <v>435</v>
      </c>
      <c r="C127" s="767" t="s">
        <v>288</v>
      </c>
      <c r="D127" s="804" t="s">
        <v>289</v>
      </c>
      <c r="E127" s="1020">
        <v>8100</v>
      </c>
      <c r="F127" s="1032">
        <v>8102</v>
      </c>
    </row>
    <row r="128" ht="20.1" customHeight="1" spans="2:6">
      <c r="B128" s="807">
        <v>436</v>
      </c>
      <c r="C128" s="767" t="s">
        <v>290</v>
      </c>
      <c r="D128" s="804" t="s">
        <v>291</v>
      </c>
      <c r="E128" s="1020"/>
      <c r="F128" s="1032"/>
    </row>
    <row r="129" ht="20.1" customHeight="1" spans="2:6">
      <c r="B129" s="807" t="s">
        <v>292</v>
      </c>
      <c r="C129" s="767" t="s">
        <v>293</v>
      </c>
      <c r="D129" s="804" t="s">
        <v>294</v>
      </c>
      <c r="E129" s="1020"/>
      <c r="F129" s="1032"/>
    </row>
    <row r="130" ht="20.1" customHeight="1" spans="2:6">
      <c r="B130" s="807" t="s">
        <v>292</v>
      </c>
      <c r="C130" s="767" t="s">
        <v>295</v>
      </c>
      <c r="D130" s="804" t="s">
        <v>296</v>
      </c>
      <c r="E130" s="1020"/>
      <c r="F130" s="1032"/>
    </row>
    <row r="131" ht="20.1" customHeight="1" spans="1:6">
      <c r="A131" s="799"/>
      <c r="B131" s="800" t="s">
        <v>297</v>
      </c>
      <c r="C131" s="805" t="s">
        <v>298</v>
      </c>
      <c r="D131" s="804" t="s">
        <v>299</v>
      </c>
      <c r="E131" s="1020">
        <f>E133+E134+E135</f>
        <v>22700</v>
      </c>
      <c r="F131" s="1020">
        <f>F133+F134+F135</f>
        <v>25248</v>
      </c>
    </row>
    <row r="132" ht="15" customHeight="1" spans="1:6">
      <c r="A132" s="799"/>
      <c r="B132" s="800"/>
      <c r="C132" s="806" t="s">
        <v>300</v>
      </c>
      <c r="D132" s="804"/>
      <c r="E132" s="1020"/>
      <c r="F132" s="1020"/>
    </row>
    <row r="133" ht="20.1" customHeight="1" spans="2:6">
      <c r="B133" s="807" t="s">
        <v>301</v>
      </c>
      <c r="C133" s="767" t="s">
        <v>302</v>
      </c>
      <c r="D133" s="804" t="s">
        <v>303</v>
      </c>
      <c r="E133" s="1020">
        <v>19500</v>
      </c>
      <c r="F133" s="1032">
        <v>21680</v>
      </c>
    </row>
    <row r="134" ht="24.75" customHeight="1" spans="2:6">
      <c r="B134" s="807" t="s">
        <v>304</v>
      </c>
      <c r="C134" s="767" t="s">
        <v>305</v>
      </c>
      <c r="D134" s="804" t="s">
        <v>306</v>
      </c>
      <c r="E134" s="1020">
        <v>3200</v>
      </c>
      <c r="F134" s="1032">
        <v>3568</v>
      </c>
    </row>
    <row r="135" ht="20.1" customHeight="1" spans="2:6">
      <c r="B135" s="807">
        <v>481</v>
      </c>
      <c r="C135" s="767" t="s">
        <v>307</v>
      </c>
      <c r="D135" s="804" t="s">
        <v>308</v>
      </c>
      <c r="E135" s="1020">
        <v>0</v>
      </c>
      <c r="F135" s="1032">
        <v>0</v>
      </c>
    </row>
    <row r="136" ht="36.75" customHeight="1" spans="2:6">
      <c r="B136" s="807">
        <v>427</v>
      </c>
      <c r="C136" s="767" t="s">
        <v>309</v>
      </c>
      <c r="D136" s="804" t="s">
        <v>310</v>
      </c>
      <c r="E136" s="1020"/>
      <c r="F136" s="1032"/>
    </row>
    <row r="137" ht="33" customHeight="1" spans="1:6">
      <c r="A137" s="799"/>
      <c r="B137" s="800" t="s">
        <v>311</v>
      </c>
      <c r="C137" s="767" t="s">
        <v>312</v>
      </c>
      <c r="D137" s="804" t="s">
        <v>313</v>
      </c>
      <c r="E137" s="1020">
        <v>16000</v>
      </c>
      <c r="F137" s="1032">
        <v>23316</v>
      </c>
    </row>
    <row r="138" ht="20.1" customHeight="1" spans="1:6">
      <c r="A138" s="799"/>
      <c r="B138" s="800"/>
      <c r="C138" s="773" t="s">
        <v>314</v>
      </c>
      <c r="D138" s="804" t="s">
        <v>315</v>
      </c>
      <c r="E138" s="1020"/>
      <c r="F138" s="1037"/>
    </row>
    <row r="139" ht="23.25" customHeight="1" spans="1:6">
      <c r="A139" s="799"/>
      <c r="B139" s="800"/>
      <c r="C139" s="764" t="s">
        <v>316</v>
      </c>
      <c r="D139" s="804"/>
      <c r="E139" s="1020"/>
      <c r="F139" s="1030"/>
    </row>
    <row r="140" ht="20.1" customHeight="1" spans="1:6">
      <c r="A140" s="799"/>
      <c r="B140" s="800"/>
      <c r="C140" s="773" t="s">
        <v>317</v>
      </c>
      <c r="D140" s="804" t="s">
        <v>318</v>
      </c>
      <c r="E140" s="1034">
        <f>E76+E91+E108+E109+E110-E138</f>
        <v>173319</v>
      </c>
      <c r="F140" s="1034">
        <f>F76+F91+F108+F109+F110-F138</f>
        <v>187666</v>
      </c>
    </row>
    <row r="141" ht="12" customHeight="1" spans="1:6">
      <c r="A141" s="799"/>
      <c r="B141" s="800"/>
      <c r="C141" s="764" t="s">
        <v>319</v>
      </c>
      <c r="D141" s="804"/>
      <c r="E141" s="1034"/>
      <c r="F141" s="1034"/>
    </row>
    <row r="142" ht="20.1" customHeight="1" spans="1:6">
      <c r="A142" s="799"/>
      <c r="B142" s="1038">
        <v>89</v>
      </c>
      <c r="C142" s="811" t="s">
        <v>320</v>
      </c>
      <c r="D142" s="812" t="s">
        <v>321</v>
      </c>
      <c r="E142" s="1021"/>
      <c r="F142" s="1039"/>
    </row>
  </sheetData>
  <mergeCells count="73">
    <mergeCell ref="B2:F2"/>
    <mergeCell ref="B8:B9"/>
    <mergeCell ref="B10:B11"/>
    <mergeCell ref="B17:B18"/>
    <mergeCell ref="B27:B28"/>
    <mergeCell ref="B40:B41"/>
    <mergeCell ref="B49:B50"/>
    <mergeCell ref="B56:B57"/>
    <mergeCell ref="B61:B62"/>
    <mergeCell ref="B76:B77"/>
    <mergeCell ref="B91:B92"/>
    <mergeCell ref="B93:B94"/>
    <mergeCell ref="B98:B99"/>
    <mergeCell ref="B110:B111"/>
    <mergeCell ref="B113:B114"/>
    <mergeCell ref="B123:B124"/>
    <mergeCell ref="B131:B132"/>
    <mergeCell ref="B138:B139"/>
    <mergeCell ref="B140:B141"/>
    <mergeCell ref="D8:D9"/>
    <mergeCell ref="D10:D11"/>
    <mergeCell ref="D17:D18"/>
    <mergeCell ref="D27:D28"/>
    <mergeCell ref="D40:D41"/>
    <mergeCell ref="D49:D50"/>
    <mergeCell ref="D56:D57"/>
    <mergeCell ref="D61:D62"/>
    <mergeCell ref="D76:D77"/>
    <mergeCell ref="D91:D92"/>
    <mergeCell ref="D93:D94"/>
    <mergeCell ref="D98:D99"/>
    <mergeCell ref="D110:D111"/>
    <mergeCell ref="D113:D114"/>
    <mergeCell ref="D123:D124"/>
    <mergeCell ref="D131:D132"/>
    <mergeCell ref="D138:D139"/>
    <mergeCell ref="D140:D141"/>
    <mergeCell ref="E8:E9"/>
    <mergeCell ref="E10:E11"/>
    <mergeCell ref="E17:E18"/>
    <mergeCell ref="E27:E28"/>
    <mergeCell ref="E40:E41"/>
    <mergeCell ref="E49:E50"/>
    <mergeCell ref="E56:E57"/>
    <mergeCell ref="E61:E62"/>
    <mergeCell ref="E76:E77"/>
    <mergeCell ref="E91:E92"/>
    <mergeCell ref="E93:E94"/>
    <mergeCell ref="E98:E99"/>
    <mergeCell ref="E110:E111"/>
    <mergeCell ref="E113:E114"/>
    <mergeCell ref="E123:E124"/>
    <mergeCell ref="E131:E132"/>
    <mergeCell ref="E138:E139"/>
    <mergeCell ref="E140:E141"/>
    <mergeCell ref="F8:F9"/>
    <mergeCell ref="F10:F11"/>
    <mergeCell ref="F17:F18"/>
    <mergeCell ref="F27:F28"/>
    <mergeCell ref="F40:F41"/>
    <mergeCell ref="F49:F50"/>
    <mergeCell ref="F56:F57"/>
    <mergeCell ref="F61:F62"/>
    <mergeCell ref="F76:F77"/>
    <mergeCell ref="F91:F92"/>
    <mergeCell ref="F93:F94"/>
    <mergeCell ref="F98:F99"/>
    <mergeCell ref="F110:F111"/>
    <mergeCell ref="F113:F114"/>
    <mergeCell ref="F123:F124"/>
    <mergeCell ref="F131:F132"/>
    <mergeCell ref="F138:F139"/>
    <mergeCell ref="F140:F141"/>
  </mergeCells>
  <printOptions horizontalCentered="1"/>
  <pageMargins left="0.708661417322835" right="0.708661417322835" top="0.748031496062992" bottom="0.748031496062992" header="0.31496062992126" footer="0.31496062992126"/>
  <pageSetup paperSize="9" scale="75" orientation="portrait"/>
  <headerFooter/>
  <rowBreaks count="2" manualBreakCount="2">
    <brk id="41" max="16383" man="1"/>
    <brk id="120" max="16383" man="1"/>
  </rowBreaks>
  <ignoredErrors>
    <ignoredError sqref="D7:D139;D140:D142;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tabColor theme="6" tint="0.599993896298105"/>
  </sheetPr>
  <dimension ref="A1:G68"/>
  <sheetViews>
    <sheetView showGridLines="0" workbookViewId="0">
      <selection activeCell="O19" sqref="O19"/>
    </sheetView>
  </sheetViews>
  <sheetFormatPr defaultColWidth="9" defaultRowHeight="15.75" outlineLevelCol="6"/>
  <cols>
    <col min="1" max="1" width="3.42857142857143" style="699" customWidth="1"/>
    <col min="2" max="2" width="59.5714285714286" style="699" customWidth="1"/>
    <col min="3" max="3" width="9.42857142857143" style="699" customWidth="1"/>
    <col min="4" max="7" width="15.7142857142857" style="700" customWidth="1"/>
    <col min="8" max="16384" width="9.14285714285714" style="699"/>
  </cols>
  <sheetData>
    <row r="1" spans="7:7">
      <c r="G1" s="701" t="s">
        <v>586</v>
      </c>
    </row>
    <row r="2" s="4" customFormat="1" ht="21.75" customHeight="1" spans="2:7">
      <c r="B2" s="7" t="s">
        <v>422</v>
      </c>
      <c r="C2" s="7"/>
      <c r="D2" s="7"/>
      <c r="E2" s="7"/>
      <c r="F2" s="7"/>
      <c r="G2" s="7"/>
    </row>
    <row r="3" s="4" customFormat="1" ht="14.25" customHeight="1" spans="2:7">
      <c r="B3" s="7" t="s">
        <v>587</v>
      </c>
      <c r="C3" s="7"/>
      <c r="D3" s="7"/>
      <c r="E3" s="7"/>
      <c r="F3" s="7"/>
      <c r="G3" s="7"/>
    </row>
    <row r="4" ht="16.5" spans="4:7">
      <c r="D4" s="699"/>
      <c r="E4" s="699"/>
      <c r="F4" s="699"/>
      <c r="G4" s="478" t="s">
        <v>2</v>
      </c>
    </row>
    <row r="5" ht="19.5" customHeight="1" spans="2:7">
      <c r="B5" s="702" t="s">
        <v>424</v>
      </c>
      <c r="C5" s="703" t="s">
        <v>5</v>
      </c>
      <c r="D5" s="704" t="s">
        <v>573</v>
      </c>
      <c r="E5" s="705"/>
      <c r="F5" s="705"/>
      <c r="G5" s="706"/>
    </row>
    <row r="6" ht="36.75" customHeight="1" spans="2:7">
      <c r="B6" s="707"/>
      <c r="C6" s="708"/>
      <c r="D6" s="709" t="s">
        <v>588</v>
      </c>
      <c r="E6" s="710" t="s">
        <v>582</v>
      </c>
      <c r="F6" s="709" t="s">
        <v>589</v>
      </c>
      <c r="G6" s="711" t="s">
        <v>590</v>
      </c>
    </row>
    <row r="7" ht="15" customHeight="1" spans="2:7">
      <c r="B7" s="712">
        <v>1</v>
      </c>
      <c r="C7" s="713">
        <v>2</v>
      </c>
      <c r="D7" s="713">
        <v>3</v>
      </c>
      <c r="E7" s="713">
        <v>4</v>
      </c>
      <c r="F7" s="713">
        <v>5</v>
      </c>
      <c r="G7" s="714">
        <v>6</v>
      </c>
    </row>
    <row r="8" ht="20.1" customHeight="1" spans="1:7">
      <c r="A8" s="715"/>
      <c r="B8" s="716" t="s">
        <v>425</v>
      </c>
      <c r="C8" s="717"/>
      <c r="D8" s="436"/>
      <c r="E8" s="436"/>
      <c r="F8" s="436"/>
      <c r="G8" s="437"/>
    </row>
    <row r="9" ht="20.1" customHeight="1" spans="1:7">
      <c r="A9" s="715"/>
      <c r="B9" s="718" t="s">
        <v>426</v>
      </c>
      <c r="C9" s="719">
        <v>3001</v>
      </c>
      <c r="D9" s="720"/>
      <c r="E9" s="721"/>
      <c r="F9" s="722"/>
      <c r="G9" s="723"/>
    </row>
    <row r="10" ht="20.1" customHeight="1" spans="1:7">
      <c r="A10" s="715"/>
      <c r="B10" s="724" t="s">
        <v>427</v>
      </c>
      <c r="C10" s="725">
        <v>3002</v>
      </c>
      <c r="D10" s="429"/>
      <c r="E10" s="436"/>
      <c r="F10" s="436"/>
      <c r="G10" s="437"/>
    </row>
    <row r="11" ht="20.1" customHeight="1" spans="1:7">
      <c r="A11" s="715"/>
      <c r="B11" s="724" t="s">
        <v>428</v>
      </c>
      <c r="C11" s="725">
        <v>3003</v>
      </c>
      <c r="D11" s="436"/>
      <c r="E11" s="436"/>
      <c r="F11" s="436"/>
      <c r="G11" s="437"/>
    </row>
    <row r="12" ht="20.1" customHeight="1" spans="1:7">
      <c r="A12" s="715"/>
      <c r="B12" s="724" t="s">
        <v>429</v>
      </c>
      <c r="C12" s="725">
        <v>3004</v>
      </c>
      <c r="D12" s="436"/>
      <c r="E12" s="436"/>
      <c r="F12" s="436"/>
      <c r="G12" s="437"/>
    </row>
    <row r="13" ht="20.1" customHeight="1" spans="1:7">
      <c r="A13" s="715"/>
      <c r="B13" s="724" t="s">
        <v>430</v>
      </c>
      <c r="C13" s="725">
        <v>3005</v>
      </c>
      <c r="D13" s="436"/>
      <c r="E13" s="436"/>
      <c r="F13" s="436"/>
      <c r="G13" s="437"/>
    </row>
    <row r="14" ht="20.1" customHeight="1" spans="1:7">
      <c r="A14" s="715"/>
      <c r="B14" s="718" t="s">
        <v>431</v>
      </c>
      <c r="C14" s="726">
        <v>3006</v>
      </c>
      <c r="D14" s="722"/>
      <c r="E14" s="722"/>
      <c r="F14" s="722"/>
      <c r="G14" s="723"/>
    </row>
    <row r="15" ht="20.1" customHeight="1" spans="1:7">
      <c r="A15" s="715"/>
      <c r="B15" s="724" t="s">
        <v>432</v>
      </c>
      <c r="C15" s="725">
        <v>3007</v>
      </c>
      <c r="D15" s="436"/>
      <c r="E15" s="436"/>
      <c r="F15" s="436"/>
      <c r="G15" s="437"/>
    </row>
    <row r="16" ht="20.1" customHeight="1" spans="1:7">
      <c r="A16" s="715"/>
      <c r="B16" s="724" t="s">
        <v>433</v>
      </c>
      <c r="C16" s="725">
        <v>3008</v>
      </c>
      <c r="D16" s="436"/>
      <c r="E16" s="436"/>
      <c r="F16" s="436"/>
      <c r="G16" s="437"/>
    </row>
    <row r="17" ht="20.1" customHeight="1" spans="1:7">
      <c r="A17" s="715"/>
      <c r="B17" s="724" t="s">
        <v>434</v>
      </c>
      <c r="C17" s="725">
        <v>3009</v>
      </c>
      <c r="D17" s="436"/>
      <c r="E17" s="436"/>
      <c r="F17" s="436"/>
      <c r="G17" s="437"/>
    </row>
    <row r="18" ht="20.1" customHeight="1" spans="1:7">
      <c r="A18" s="715"/>
      <c r="B18" s="724" t="s">
        <v>435</v>
      </c>
      <c r="C18" s="725">
        <v>3010</v>
      </c>
      <c r="D18" s="436"/>
      <c r="E18" s="436"/>
      <c r="F18" s="436"/>
      <c r="G18" s="437"/>
    </row>
    <row r="19" ht="20.1" customHeight="1" spans="1:7">
      <c r="A19" s="715"/>
      <c r="B19" s="724" t="s">
        <v>436</v>
      </c>
      <c r="C19" s="725">
        <v>3011</v>
      </c>
      <c r="D19" s="727"/>
      <c r="E19" s="727"/>
      <c r="F19" s="727"/>
      <c r="G19" s="728"/>
    </row>
    <row r="20" ht="20.1" customHeight="1" spans="1:7">
      <c r="A20" s="715"/>
      <c r="B20" s="724" t="s">
        <v>437</v>
      </c>
      <c r="C20" s="725">
        <v>3012</v>
      </c>
      <c r="D20" s="436"/>
      <c r="E20" s="436"/>
      <c r="F20" s="436"/>
      <c r="G20" s="437"/>
    </row>
    <row r="21" ht="20.1" customHeight="1" spans="1:7">
      <c r="A21" s="715"/>
      <c r="B21" s="724" t="s">
        <v>438</v>
      </c>
      <c r="C21" s="725">
        <v>3013</v>
      </c>
      <c r="D21" s="436"/>
      <c r="E21" s="436"/>
      <c r="F21" s="436"/>
      <c r="G21" s="437"/>
    </row>
    <row r="22" ht="20.1" customHeight="1" spans="1:7">
      <c r="A22" s="715"/>
      <c r="B22" s="724" t="s">
        <v>439</v>
      </c>
      <c r="C22" s="725">
        <v>3014</v>
      </c>
      <c r="D22" s="429"/>
      <c r="E22" s="429"/>
      <c r="F22" s="429"/>
      <c r="G22" s="430"/>
    </row>
    <row r="23" ht="20.1" customHeight="1" spans="1:7">
      <c r="A23" s="715"/>
      <c r="B23" s="724" t="s">
        <v>440</v>
      </c>
      <c r="C23" s="725">
        <v>3015</v>
      </c>
      <c r="D23" s="436"/>
      <c r="E23" s="436"/>
      <c r="F23" s="436"/>
      <c r="G23" s="437"/>
    </row>
    <row r="24" ht="20.1" customHeight="1" spans="1:7">
      <c r="A24" s="715"/>
      <c r="B24" s="724" t="s">
        <v>441</v>
      </c>
      <c r="C24" s="725">
        <v>3016</v>
      </c>
      <c r="D24" s="436"/>
      <c r="E24" s="436"/>
      <c r="F24" s="436"/>
      <c r="G24" s="437"/>
    </row>
    <row r="25" ht="20.1" customHeight="1" spans="1:7">
      <c r="A25" s="715"/>
      <c r="B25" s="729" t="s">
        <v>591</v>
      </c>
      <c r="C25" s="725"/>
      <c r="D25" s="436"/>
      <c r="E25" s="436"/>
      <c r="F25" s="436"/>
      <c r="G25" s="437"/>
    </row>
    <row r="26" ht="20.1" customHeight="1" spans="1:7">
      <c r="A26" s="715"/>
      <c r="B26" s="718" t="s">
        <v>443</v>
      </c>
      <c r="C26" s="726">
        <v>3017</v>
      </c>
      <c r="D26" s="722"/>
      <c r="E26" s="722"/>
      <c r="F26" s="722"/>
      <c r="G26" s="723"/>
    </row>
    <row r="27" ht="20.1" customHeight="1" spans="1:7">
      <c r="A27" s="715"/>
      <c r="B27" s="724" t="s">
        <v>444</v>
      </c>
      <c r="C27" s="725">
        <v>3018</v>
      </c>
      <c r="D27" s="436"/>
      <c r="E27" s="436"/>
      <c r="F27" s="436"/>
      <c r="G27" s="437"/>
    </row>
    <row r="28" ht="27.75" customHeight="1" spans="1:7">
      <c r="A28" s="715"/>
      <c r="B28" s="724" t="s">
        <v>445</v>
      </c>
      <c r="C28" s="725">
        <v>3019</v>
      </c>
      <c r="D28" s="436"/>
      <c r="E28" s="436"/>
      <c r="F28" s="436"/>
      <c r="G28" s="437"/>
    </row>
    <row r="29" ht="20.1" customHeight="1" spans="1:7">
      <c r="A29" s="715"/>
      <c r="B29" s="724" t="s">
        <v>446</v>
      </c>
      <c r="C29" s="725">
        <v>3020</v>
      </c>
      <c r="D29" s="436"/>
      <c r="E29" s="436"/>
      <c r="F29" s="436"/>
      <c r="G29" s="437"/>
    </row>
    <row r="30" ht="20.1" customHeight="1" spans="1:7">
      <c r="A30" s="715"/>
      <c r="B30" s="724" t="s">
        <v>447</v>
      </c>
      <c r="C30" s="725">
        <v>3021</v>
      </c>
      <c r="D30" s="436"/>
      <c r="E30" s="436"/>
      <c r="F30" s="436"/>
      <c r="G30" s="437"/>
    </row>
    <row r="31" ht="20.1" customHeight="1" spans="1:7">
      <c r="A31" s="715"/>
      <c r="B31" s="724" t="s">
        <v>448</v>
      </c>
      <c r="C31" s="725">
        <v>3022</v>
      </c>
      <c r="D31" s="436"/>
      <c r="E31" s="436"/>
      <c r="F31" s="436"/>
      <c r="G31" s="437"/>
    </row>
    <row r="32" ht="20.1" customHeight="1" spans="1:7">
      <c r="A32" s="715"/>
      <c r="B32" s="718" t="s">
        <v>449</v>
      </c>
      <c r="C32" s="726">
        <v>3023</v>
      </c>
      <c r="D32" s="730"/>
      <c r="E32" s="730"/>
      <c r="F32" s="730"/>
      <c r="G32" s="731"/>
    </row>
    <row r="33" ht="20.1" customHeight="1" spans="1:7">
      <c r="A33" s="715"/>
      <c r="B33" s="724" t="s">
        <v>450</v>
      </c>
      <c r="C33" s="725">
        <v>3024</v>
      </c>
      <c r="D33" s="436"/>
      <c r="E33" s="436"/>
      <c r="F33" s="436"/>
      <c r="G33" s="437"/>
    </row>
    <row r="34" ht="34.5" customHeight="1" spans="1:7">
      <c r="A34" s="715"/>
      <c r="B34" s="724" t="s">
        <v>451</v>
      </c>
      <c r="C34" s="725">
        <v>3025</v>
      </c>
      <c r="D34" s="436"/>
      <c r="E34" s="436"/>
      <c r="F34" s="436"/>
      <c r="G34" s="437"/>
    </row>
    <row r="35" ht="20.1" customHeight="1" spans="1:7">
      <c r="A35" s="715"/>
      <c r="B35" s="724" t="s">
        <v>452</v>
      </c>
      <c r="C35" s="725">
        <v>3026</v>
      </c>
      <c r="D35" s="429"/>
      <c r="E35" s="429"/>
      <c r="F35" s="429"/>
      <c r="G35" s="430"/>
    </row>
    <row r="36" ht="20.1" customHeight="1" spans="1:7">
      <c r="A36" s="715"/>
      <c r="B36" s="724" t="s">
        <v>453</v>
      </c>
      <c r="C36" s="725">
        <v>3027</v>
      </c>
      <c r="D36" s="436"/>
      <c r="E36" s="436"/>
      <c r="F36" s="436"/>
      <c r="G36" s="437"/>
    </row>
    <row r="37" ht="20.1" customHeight="1" spans="1:7">
      <c r="A37" s="715"/>
      <c r="B37" s="724" t="s">
        <v>454</v>
      </c>
      <c r="C37" s="725">
        <v>3028</v>
      </c>
      <c r="D37" s="436"/>
      <c r="E37" s="436"/>
      <c r="F37" s="436"/>
      <c r="G37" s="437"/>
    </row>
    <row r="38" ht="26.25" customHeight="1" spans="1:7">
      <c r="A38" s="715"/>
      <c r="B38" s="729" t="s">
        <v>455</v>
      </c>
      <c r="C38" s="725"/>
      <c r="D38" s="436"/>
      <c r="E38" s="436"/>
      <c r="F38" s="436"/>
      <c r="G38" s="437"/>
    </row>
    <row r="39" ht="20.1" customHeight="1" spans="1:7">
      <c r="A39" s="715"/>
      <c r="B39" s="718" t="s">
        <v>456</v>
      </c>
      <c r="C39" s="726">
        <v>3029</v>
      </c>
      <c r="D39" s="722"/>
      <c r="E39" s="722"/>
      <c r="F39" s="722"/>
      <c r="G39" s="723"/>
    </row>
    <row r="40" ht="20.1" customHeight="1" spans="1:7">
      <c r="A40" s="715"/>
      <c r="B40" s="724" t="s">
        <v>457</v>
      </c>
      <c r="C40" s="725">
        <v>3030</v>
      </c>
      <c r="D40" s="436"/>
      <c r="E40" s="436"/>
      <c r="F40" s="436"/>
      <c r="G40" s="437"/>
    </row>
    <row r="41" ht="20.1" customHeight="1" spans="1:7">
      <c r="A41" s="715"/>
      <c r="B41" s="724" t="s">
        <v>458</v>
      </c>
      <c r="C41" s="725">
        <v>3031</v>
      </c>
      <c r="D41" s="436"/>
      <c r="E41" s="436"/>
      <c r="F41" s="436"/>
      <c r="G41" s="437"/>
    </row>
    <row r="42" ht="20.1" customHeight="1" spans="1:7">
      <c r="A42" s="715"/>
      <c r="B42" s="724" t="s">
        <v>459</v>
      </c>
      <c r="C42" s="725">
        <v>3032</v>
      </c>
      <c r="D42" s="436"/>
      <c r="E42" s="436"/>
      <c r="F42" s="436"/>
      <c r="G42" s="437"/>
    </row>
    <row r="43" ht="20.1" customHeight="1" spans="1:7">
      <c r="A43" s="715"/>
      <c r="B43" s="724" t="s">
        <v>460</v>
      </c>
      <c r="C43" s="725">
        <v>3033</v>
      </c>
      <c r="D43" s="436"/>
      <c r="E43" s="436"/>
      <c r="F43" s="436"/>
      <c r="G43" s="437"/>
    </row>
    <row r="44" ht="20.1" customHeight="1" spans="1:7">
      <c r="A44" s="715"/>
      <c r="B44" s="724" t="s">
        <v>461</v>
      </c>
      <c r="C44" s="725">
        <v>3034</v>
      </c>
      <c r="D44" s="436"/>
      <c r="E44" s="436"/>
      <c r="F44" s="436"/>
      <c r="G44" s="437"/>
    </row>
    <row r="45" ht="20.1" customHeight="1" spans="1:7">
      <c r="A45" s="715"/>
      <c r="B45" s="724" t="s">
        <v>462</v>
      </c>
      <c r="C45" s="725">
        <v>3035</v>
      </c>
      <c r="D45" s="436"/>
      <c r="E45" s="436"/>
      <c r="F45" s="436"/>
      <c r="G45" s="437"/>
    </row>
    <row r="46" ht="20.1" customHeight="1" spans="1:7">
      <c r="A46" s="715"/>
      <c r="B46" s="724" t="s">
        <v>463</v>
      </c>
      <c r="C46" s="725">
        <v>3036</v>
      </c>
      <c r="D46" s="436"/>
      <c r="E46" s="436"/>
      <c r="F46" s="436"/>
      <c r="G46" s="437"/>
    </row>
    <row r="47" ht="20.1" customHeight="1" spans="1:7">
      <c r="A47" s="715"/>
      <c r="B47" s="718" t="s">
        <v>464</v>
      </c>
      <c r="C47" s="726">
        <v>3037</v>
      </c>
      <c r="D47" s="722"/>
      <c r="E47" s="722"/>
      <c r="F47" s="722"/>
      <c r="G47" s="723"/>
    </row>
    <row r="48" ht="20.1" customHeight="1" spans="1:7">
      <c r="A48" s="715"/>
      <c r="B48" s="724" t="s">
        <v>465</v>
      </c>
      <c r="C48" s="725">
        <v>3038</v>
      </c>
      <c r="D48" s="436"/>
      <c r="E48" s="436"/>
      <c r="F48" s="436"/>
      <c r="G48" s="437"/>
    </row>
    <row r="49" ht="20.1" customHeight="1" spans="1:7">
      <c r="A49" s="715"/>
      <c r="B49" s="724" t="s">
        <v>458</v>
      </c>
      <c r="C49" s="725">
        <v>3039</v>
      </c>
      <c r="D49" s="436"/>
      <c r="E49" s="436"/>
      <c r="F49" s="436"/>
      <c r="G49" s="437"/>
    </row>
    <row r="50" ht="20.1" customHeight="1" spans="1:7">
      <c r="A50" s="715"/>
      <c r="B50" s="724" t="s">
        <v>459</v>
      </c>
      <c r="C50" s="725">
        <v>3040</v>
      </c>
      <c r="D50" s="436"/>
      <c r="E50" s="436"/>
      <c r="F50" s="436"/>
      <c r="G50" s="437"/>
    </row>
    <row r="51" ht="20.1" customHeight="1" spans="1:7">
      <c r="A51" s="715"/>
      <c r="B51" s="724" t="s">
        <v>460</v>
      </c>
      <c r="C51" s="725">
        <v>3041</v>
      </c>
      <c r="D51" s="727"/>
      <c r="E51" s="727"/>
      <c r="F51" s="727"/>
      <c r="G51" s="728"/>
    </row>
    <row r="52" ht="20.1" customHeight="1" spans="1:7">
      <c r="A52" s="715"/>
      <c r="B52" s="724" t="s">
        <v>461</v>
      </c>
      <c r="C52" s="732">
        <v>3042</v>
      </c>
      <c r="D52" s="436"/>
      <c r="E52" s="436"/>
      <c r="F52" s="436"/>
      <c r="G52" s="437"/>
    </row>
    <row r="53" ht="20.1" customHeight="1" spans="1:7">
      <c r="A53" s="715"/>
      <c r="B53" s="724" t="s">
        <v>466</v>
      </c>
      <c r="C53" s="732">
        <v>3043</v>
      </c>
      <c r="D53" s="436"/>
      <c r="E53" s="436"/>
      <c r="F53" s="436"/>
      <c r="G53" s="437"/>
    </row>
    <row r="54" ht="20.1" customHeight="1" spans="1:7">
      <c r="A54" s="715"/>
      <c r="B54" s="724" t="s">
        <v>467</v>
      </c>
      <c r="C54" s="732">
        <v>3044</v>
      </c>
      <c r="D54" s="436"/>
      <c r="E54" s="436"/>
      <c r="F54" s="436"/>
      <c r="G54" s="437"/>
    </row>
    <row r="55" ht="20.1" customHeight="1" spans="1:7">
      <c r="A55" s="715"/>
      <c r="B55" s="724" t="s">
        <v>468</v>
      </c>
      <c r="C55" s="732">
        <v>3045</v>
      </c>
      <c r="D55" s="436"/>
      <c r="E55" s="436"/>
      <c r="F55" s="436"/>
      <c r="G55" s="437"/>
    </row>
    <row r="56" ht="20.1" customHeight="1" spans="1:7">
      <c r="A56" s="715"/>
      <c r="B56" s="724" t="s">
        <v>469</v>
      </c>
      <c r="C56" s="732">
        <v>3046</v>
      </c>
      <c r="D56" s="436"/>
      <c r="E56" s="436"/>
      <c r="F56" s="436"/>
      <c r="G56" s="437"/>
    </row>
    <row r="57" ht="20.1" customHeight="1" spans="1:7">
      <c r="A57" s="715"/>
      <c r="B57" s="724" t="s">
        <v>470</v>
      </c>
      <c r="C57" s="732">
        <v>3047</v>
      </c>
      <c r="D57" s="733"/>
      <c r="E57" s="733"/>
      <c r="F57" s="733"/>
      <c r="G57" s="734"/>
    </row>
    <row r="58" ht="20.1" customHeight="1" spans="1:7">
      <c r="A58" s="715"/>
      <c r="B58" s="729" t="s">
        <v>471</v>
      </c>
      <c r="C58" s="732">
        <v>3048</v>
      </c>
      <c r="D58" s="733"/>
      <c r="E58" s="733"/>
      <c r="F58" s="733"/>
      <c r="G58" s="734"/>
    </row>
    <row r="59" ht="20.1" customHeight="1" spans="1:7">
      <c r="A59" s="715"/>
      <c r="B59" s="729" t="s">
        <v>472</v>
      </c>
      <c r="C59" s="732">
        <v>3049</v>
      </c>
      <c r="D59" s="733"/>
      <c r="E59" s="733"/>
      <c r="F59" s="733"/>
      <c r="G59" s="734"/>
    </row>
    <row r="60" ht="20.1" customHeight="1" spans="1:7">
      <c r="A60" s="715"/>
      <c r="B60" s="718" t="s">
        <v>473</v>
      </c>
      <c r="C60" s="735">
        <v>3050</v>
      </c>
      <c r="D60" s="736"/>
      <c r="E60" s="736"/>
      <c r="F60" s="736"/>
      <c r="G60" s="737"/>
    </row>
    <row r="61" ht="20.1" customHeight="1" spans="1:7">
      <c r="A61" s="715"/>
      <c r="B61" s="718" t="s">
        <v>474</v>
      </c>
      <c r="C61" s="735">
        <v>3051</v>
      </c>
      <c r="D61" s="736"/>
      <c r="E61" s="736"/>
      <c r="F61" s="736"/>
      <c r="G61" s="737"/>
    </row>
    <row r="62" ht="20.1" customHeight="1" spans="1:7">
      <c r="A62" s="715"/>
      <c r="B62" s="718" t="s">
        <v>475</v>
      </c>
      <c r="C62" s="735">
        <v>3052</v>
      </c>
      <c r="D62" s="736"/>
      <c r="E62" s="736"/>
      <c r="F62" s="736"/>
      <c r="G62" s="737"/>
    </row>
    <row r="63" ht="24" customHeight="1" spans="1:7">
      <c r="A63" s="715"/>
      <c r="B63" s="729" t="s">
        <v>476</v>
      </c>
      <c r="C63" s="732">
        <v>3053</v>
      </c>
      <c r="D63" s="733"/>
      <c r="E63" s="733"/>
      <c r="F63" s="733"/>
      <c r="G63" s="734"/>
    </row>
    <row r="64" ht="24" customHeight="1" spans="1:7">
      <c r="A64" s="715"/>
      <c r="B64" s="729" t="s">
        <v>477</v>
      </c>
      <c r="C64" s="732">
        <v>3054</v>
      </c>
      <c r="D64" s="733"/>
      <c r="E64" s="733"/>
      <c r="F64" s="733"/>
      <c r="G64" s="734"/>
    </row>
    <row r="65" ht="20.1" customHeight="1" spans="2:7">
      <c r="B65" s="738" t="s">
        <v>478</v>
      </c>
      <c r="C65" s="739">
        <v>3055</v>
      </c>
      <c r="D65" s="740"/>
      <c r="E65" s="740"/>
      <c r="F65" s="740"/>
      <c r="G65" s="741"/>
    </row>
    <row r="66" ht="13.5" customHeight="1" spans="2:7">
      <c r="B66" s="742" t="s">
        <v>479</v>
      </c>
      <c r="C66" s="743"/>
      <c r="D66" s="744"/>
      <c r="E66" s="744"/>
      <c r="F66" s="744"/>
      <c r="G66" s="745"/>
    </row>
    <row r="67" spans="2:2">
      <c r="B67" s="42"/>
    </row>
    <row r="68" spans="2:2">
      <c r="B68" s="42"/>
    </row>
  </sheetData>
  <mergeCells count="10">
    <mergeCell ref="B2:G2"/>
    <mergeCell ref="B3:G3"/>
    <mergeCell ref="D5:G5"/>
    <mergeCell ref="B5:B6"/>
    <mergeCell ref="C5:C6"/>
    <mergeCell ref="C65:C66"/>
    <mergeCell ref="D65:D66"/>
    <mergeCell ref="E65:E66"/>
    <mergeCell ref="F65:F66"/>
    <mergeCell ref="G65:G66"/>
  </mergeCells>
  <pageMargins left="0.118110236220472" right="0.31496062992126" top="0.748031496062992" bottom="0.748031496062992" header="0.31496062992126" footer="0.31496062992126"/>
  <pageSetup paperSize="9" scale="73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6" tint="0.599993896298105"/>
  </sheetPr>
  <dimension ref="B1:J23"/>
  <sheetViews>
    <sheetView showGridLines="0" zoomScale="85" zoomScaleNormal="85" workbookViewId="0">
      <selection activeCell="I16" sqref="I16"/>
    </sheetView>
  </sheetViews>
  <sheetFormatPr defaultColWidth="9" defaultRowHeight="15"/>
  <cols>
    <col min="1" max="1" width="3.85714285714286" style="4" customWidth="1"/>
    <col min="2" max="6" width="30.1428571428571" style="4" customWidth="1"/>
    <col min="7" max="7" width="35.5714285714286" style="4" customWidth="1"/>
    <col min="8" max="8" width="18.8571428571429" style="4" customWidth="1"/>
    <col min="9" max="9" width="15.5714285714286" style="4" customWidth="1"/>
    <col min="10" max="16384" width="9.14285714285714" style="4"/>
  </cols>
  <sheetData>
    <row r="1" ht="18" spans="2:7">
      <c r="B1" s="5"/>
      <c r="C1" s="5"/>
      <c r="D1" s="5"/>
      <c r="E1" s="5"/>
      <c r="F1" s="5"/>
      <c r="G1" s="653" t="s">
        <v>592</v>
      </c>
    </row>
    <row r="2" ht="15.75" spans="2:6">
      <c r="B2" s="5"/>
      <c r="C2" s="5"/>
      <c r="D2" s="5"/>
      <c r="E2" s="5"/>
      <c r="F2" s="5"/>
    </row>
    <row r="5" ht="22.5" customHeight="1" spans="2:9">
      <c r="B5" s="659" t="s">
        <v>593</v>
      </c>
      <c r="C5" s="659"/>
      <c r="D5" s="659"/>
      <c r="E5" s="659"/>
      <c r="F5" s="659"/>
      <c r="G5" s="659"/>
      <c r="H5" s="5"/>
      <c r="I5" s="5"/>
    </row>
    <row r="6" ht="15.75" spans="7:9">
      <c r="G6" s="7"/>
      <c r="H6" s="7"/>
      <c r="I6" s="7"/>
    </row>
    <row r="7" ht="15.75" spans="7:7">
      <c r="G7" s="491" t="s">
        <v>594</v>
      </c>
    </row>
    <row r="8" s="658" customFormat="1" ht="18" customHeight="1" spans="2:10">
      <c r="B8" s="660" t="s">
        <v>595</v>
      </c>
      <c r="C8" s="661"/>
      <c r="D8" s="661"/>
      <c r="E8" s="661"/>
      <c r="F8" s="661"/>
      <c r="G8" s="662"/>
      <c r="J8" s="698"/>
    </row>
    <row r="9" s="658" customFormat="1" ht="21.75" customHeight="1" spans="2:7">
      <c r="B9" s="663"/>
      <c r="C9" s="664"/>
      <c r="D9" s="664"/>
      <c r="E9" s="664"/>
      <c r="F9" s="664"/>
      <c r="G9" s="665"/>
    </row>
    <row r="10" s="658" customFormat="1" ht="60.75" customHeight="1" spans="2:7">
      <c r="B10" s="666" t="s">
        <v>596</v>
      </c>
      <c r="C10" s="667" t="s">
        <v>597</v>
      </c>
      <c r="D10" s="667" t="s">
        <v>598</v>
      </c>
      <c r="E10" s="667" t="s">
        <v>599</v>
      </c>
      <c r="F10" s="667" t="s">
        <v>600</v>
      </c>
      <c r="G10" s="668" t="s">
        <v>601</v>
      </c>
    </row>
    <row r="11" s="658" customFormat="1" ht="17.25" customHeight="1" spans="2:7">
      <c r="B11" s="669"/>
      <c r="C11" s="670">
        <v>1</v>
      </c>
      <c r="D11" s="670">
        <v>2</v>
      </c>
      <c r="E11" s="670">
        <v>3</v>
      </c>
      <c r="F11" s="670" t="s">
        <v>602</v>
      </c>
      <c r="G11" s="671">
        <v>5</v>
      </c>
    </row>
    <row r="12" s="658" customFormat="1" ht="33" customHeight="1" spans="2:7">
      <c r="B12" s="672" t="s">
        <v>559</v>
      </c>
      <c r="C12" s="673">
        <v>0</v>
      </c>
      <c r="D12" s="673">
        <v>0</v>
      </c>
      <c r="E12" s="673">
        <v>0</v>
      </c>
      <c r="F12" s="673">
        <f>C12-D12</f>
        <v>0</v>
      </c>
      <c r="G12" s="674"/>
    </row>
    <row r="13" s="658" customFormat="1" ht="33" customHeight="1" spans="2:7">
      <c r="B13" s="675" t="s">
        <v>603</v>
      </c>
      <c r="C13" s="676">
        <v>0</v>
      </c>
      <c r="D13" s="676">
        <v>0</v>
      </c>
      <c r="E13" s="676">
        <v>0</v>
      </c>
      <c r="F13" s="676">
        <v>0</v>
      </c>
      <c r="G13" s="677"/>
    </row>
    <row r="14" s="658" customFormat="1" ht="33" customHeight="1" spans="2:7">
      <c r="B14" s="678" t="s">
        <v>604</v>
      </c>
      <c r="C14" s="679">
        <v>0</v>
      </c>
      <c r="D14" s="680">
        <v>0</v>
      </c>
      <c r="E14" s="680">
        <v>0</v>
      </c>
      <c r="F14" s="673">
        <f>C14-D14</f>
        <v>0</v>
      </c>
      <c r="G14" s="681"/>
    </row>
    <row r="15" s="658" customFormat="1" ht="42.75" customHeight="1" spans="2:7">
      <c r="B15" s="682"/>
      <c r="C15" s="683"/>
      <c r="D15" s="42"/>
      <c r="E15" s="3"/>
      <c r="F15" s="684" t="s">
        <v>594</v>
      </c>
      <c r="G15" s="684"/>
    </row>
    <row r="16" s="658" customFormat="1" ht="33" customHeight="1" spans="2:7">
      <c r="B16" s="685" t="s">
        <v>605</v>
      </c>
      <c r="C16" s="686"/>
      <c r="D16" s="686"/>
      <c r="E16" s="686"/>
      <c r="F16" s="687"/>
      <c r="G16" s="41"/>
    </row>
    <row r="17" s="658" customFormat="1" ht="18.75" spans="2:7">
      <c r="B17" s="688"/>
      <c r="C17" s="689" t="s">
        <v>606</v>
      </c>
      <c r="D17" s="689" t="s">
        <v>607</v>
      </c>
      <c r="E17" s="689" t="s">
        <v>608</v>
      </c>
      <c r="F17" s="690" t="s">
        <v>609</v>
      </c>
      <c r="G17" s="654"/>
    </row>
    <row r="18" s="658" customFormat="1" ht="33" customHeight="1" spans="2:7">
      <c r="B18" s="672" t="s">
        <v>559</v>
      </c>
      <c r="C18" s="673">
        <v>0</v>
      </c>
      <c r="D18" s="673">
        <v>0</v>
      </c>
      <c r="E18" s="673">
        <v>0</v>
      </c>
      <c r="F18" s="691">
        <v>0</v>
      </c>
      <c r="G18" s="4"/>
    </row>
    <row r="19" ht="33" customHeight="1" spans="2:6">
      <c r="B19" s="692" t="s">
        <v>603</v>
      </c>
      <c r="C19" s="30"/>
      <c r="D19" s="30"/>
      <c r="E19" s="693"/>
      <c r="F19" s="45"/>
    </row>
    <row r="20" ht="33" customHeight="1" spans="2:6">
      <c r="B20" s="678" t="s">
        <v>604</v>
      </c>
      <c r="C20" s="680">
        <v>0</v>
      </c>
      <c r="D20" s="694">
        <v>0</v>
      </c>
      <c r="E20" s="695">
        <v>0</v>
      </c>
      <c r="F20" s="696">
        <v>0</v>
      </c>
    </row>
    <row r="21" ht="33" customHeight="1" spans="7:7">
      <c r="G21" s="491"/>
    </row>
    <row r="22" ht="18.75" customHeight="1" spans="2:7">
      <c r="B22" s="697" t="s">
        <v>610</v>
      </c>
      <c r="C22" s="697"/>
      <c r="D22" s="697"/>
      <c r="E22" s="697"/>
      <c r="F22" s="697"/>
      <c r="G22" s="697"/>
    </row>
    <row r="23" ht="18.75" customHeight="1"/>
  </sheetData>
  <mergeCells count="4">
    <mergeCell ref="B5:G5"/>
    <mergeCell ref="B16:F16"/>
    <mergeCell ref="B22:G22"/>
    <mergeCell ref="B8:G9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6" tint="0.599993896298105"/>
  </sheetPr>
  <dimension ref="B1:S60"/>
  <sheetViews>
    <sheetView showGridLines="0" zoomScale="70" zoomScaleNormal="70" workbookViewId="0">
      <selection activeCell="P20" sqref="P20"/>
    </sheetView>
  </sheetViews>
  <sheetFormatPr defaultColWidth="9" defaultRowHeight="15"/>
  <cols>
    <col min="1" max="1" width="4" style="4" customWidth="1"/>
    <col min="2" max="2" width="7.71428571428571" style="4" customWidth="1"/>
    <col min="3" max="3" width="73.7142857142857" style="4" customWidth="1"/>
    <col min="4" max="9" width="20.7142857142857" style="4" customWidth="1"/>
    <col min="10" max="10" width="12.2857142857143" style="4" customWidth="1"/>
    <col min="11" max="11" width="13.4285714285714" style="4" customWidth="1"/>
    <col min="12" max="12" width="11.2857142857143" style="4" customWidth="1"/>
    <col min="13" max="13" width="12.4285714285714" style="4" customWidth="1"/>
    <col min="14" max="14" width="14.4285714285714" style="4" customWidth="1"/>
    <col min="15" max="15" width="15.1428571428571" style="4" customWidth="1"/>
    <col min="16" max="16" width="11.2857142857143" style="4" customWidth="1"/>
    <col min="17" max="17" width="13.1428571428571" style="4" customWidth="1"/>
    <col min="18" max="18" width="13" style="4" customWidth="1"/>
    <col min="19" max="19" width="14.1428571428571" style="4" customWidth="1"/>
    <col min="20" max="20" width="26.5714285714286" style="4" customWidth="1"/>
    <col min="21" max="16384" width="9.14285714285714" style="4"/>
  </cols>
  <sheetData>
    <row r="1" ht="18" spans="9:9">
      <c r="I1" s="653" t="s">
        <v>611</v>
      </c>
    </row>
    <row r="3" ht="18" spans="2:9">
      <c r="B3" s="6" t="s">
        <v>612</v>
      </c>
      <c r="C3" s="6"/>
      <c r="D3" s="6"/>
      <c r="E3" s="6"/>
      <c r="F3" s="6"/>
      <c r="G3" s="6"/>
      <c r="H3" s="6"/>
      <c r="I3" s="6"/>
    </row>
    <row r="4" ht="16.5" spans="3:9">
      <c r="C4" s="5"/>
      <c r="D4" s="5"/>
      <c r="E4" s="5"/>
      <c r="F4" s="5"/>
      <c r="G4" s="5"/>
      <c r="H4" s="5"/>
      <c r="I4" s="491" t="s">
        <v>594</v>
      </c>
    </row>
    <row r="5" ht="25.5" customHeight="1" spans="2:19">
      <c r="B5" s="492" t="s">
        <v>613</v>
      </c>
      <c r="C5" s="493" t="s">
        <v>614</v>
      </c>
      <c r="D5" s="621" t="s">
        <v>615</v>
      </c>
      <c r="E5" s="622" t="s">
        <v>616</v>
      </c>
      <c r="F5" s="623" t="s">
        <v>617</v>
      </c>
      <c r="G5" s="137" t="s">
        <v>582</v>
      </c>
      <c r="H5" s="137" t="s">
        <v>583</v>
      </c>
      <c r="I5" s="138" t="s">
        <v>590</v>
      </c>
      <c r="J5" s="654"/>
      <c r="K5" s="42"/>
      <c r="L5" s="654"/>
      <c r="M5" s="3"/>
      <c r="N5" s="654"/>
      <c r="O5" s="3"/>
      <c r="P5" s="654"/>
      <c r="Q5" s="3"/>
      <c r="R5" s="3"/>
      <c r="S5" s="3"/>
    </row>
    <row r="6" ht="36.75" customHeight="1" spans="2:19">
      <c r="B6" s="495"/>
      <c r="C6" s="496"/>
      <c r="D6" s="624"/>
      <c r="E6" s="625"/>
      <c r="F6" s="626"/>
      <c r="G6" s="142"/>
      <c r="H6" s="142"/>
      <c r="I6" s="143"/>
      <c r="J6" s="654"/>
      <c r="K6" s="655"/>
      <c r="L6" s="654"/>
      <c r="M6" s="654"/>
      <c r="N6" s="654"/>
      <c r="O6" s="3"/>
      <c r="P6" s="654"/>
      <c r="Q6" s="3"/>
      <c r="R6" s="3"/>
      <c r="S6" s="3"/>
    </row>
    <row r="7" ht="36" customHeight="1" spans="2:9">
      <c r="B7" s="627" t="s">
        <v>618</v>
      </c>
      <c r="C7" s="628" t="s">
        <v>619</v>
      </c>
      <c r="D7" s="629"/>
      <c r="E7" s="630"/>
      <c r="F7" s="629"/>
      <c r="G7" s="631"/>
      <c r="H7" s="631"/>
      <c r="I7" s="509"/>
    </row>
    <row r="8" ht="36" customHeight="1" spans="2:9">
      <c r="B8" s="632" t="s">
        <v>620</v>
      </c>
      <c r="C8" s="633" t="s">
        <v>621</v>
      </c>
      <c r="D8" s="634"/>
      <c r="E8" s="635"/>
      <c r="F8" s="634"/>
      <c r="G8" s="636"/>
      <c r="H8" s="636"/>
      <c r="I8" s="515"/>
    </row>
    <row r="9" ht="36" customHeight="1" spans="2:9">
      <c r="B9" s="632" t="s">
        <v>622</v>
      </c>
      <c r="C9" s="633" t="s">
        <v>623</v>
      </c>
      <c r="D9" s="634"/>
      <c r="E9" s="635"/>
      <c r="F9" s="634"/>
      <c r="G9" s="636"/>
      <c r="H9" s="636"/>
      <c r="I9" s="515"/>
    </row>
    <row r="10" ht="36" customHeight="1" spans="2:9">
      <c r="B10" s="632" t="s">
        <v>624</v>
      </c>
      <c r="C10" s="633" t="s">
        <v>625</v>
      </c>
      <c r="D10" s="634"/>
      <c r="E10" s="635"/>
      <c r="F10" s="634"/>
      <c r="G10" s="636"/>
      <c r="H10" s="636"/>
      <c r="I10" s="515"/>
    </row>
    <row r="11" ht="36" customHeight="1" spans="2:9">
      <c r="B11" s="632" t="s">
        <v>626</v>
      </c>
      <c r="C11" s="637" t="s">
        <v>627</v>
      </c>
      <c r="D11" s="634"/>
      <c r="E11" s="635"/>
      <c r="F11" s="634"/>
      <c r="G11" s="636"/>
      <c r="H11" s="636"/>
      <c r="I11" s="515"/>
    </row>
    <row r="12" ht="36" customHeight="1" spans="2:9">
      <c r="B12" s="632" t="s">
        <v>628</v>
      </c>
      <c r="C12" s="637" t="s">
        <v>629</v>
      </c>
      <c r="D12" s="634"/>
      <c r="E12" s="635"/>
      <c r="F12" s="634"/>
      <c r="G12" s="636"/>
      <c r="H12" s="636"/>
      <c r="I12" s="515"/>
    </row>
    <row r="13" ht="36" customHeight="1" spans="2:9">
      <c r="B13" s="632" t="s">
        <v>630</v>
      </c>
      <c r="C13" s="638" t="s">
        <v>631</v>
      </c>
      <c r="D13" s="634"/>
      <c r="E13" s="635"/>
      <c r="F13" s="634"/>
      <c r="G13" s="636"/>
      <c r="H13" s="636"/>
      <c r="I13" s="515"/>
    </row>
    <row r="14" ht="36" customHeight="1" spans="2:9">
      <c r="B14" s="632" t="s">
        <v>632</v>
      </c>
      <c r="C14" s="638" t="s">
        <v>633</v>
      </c>
      <c r="D14" s="634"/>
      <c r="E14" s="635"/>
      <c r="F14" s="634"/>
      <c r="G14" s="636"/>
      <c r="H14" s="636"/>
      <c r="I14" s="515"/>
    </row>
    <row r="15" ht="36" customHeight="1" spans="2:9">
      <c r="B15" s="632" t="s">
        <v>634</v>
      </c>
      <c r="C15" s="638" t="s">
        <v>635</v>
      </c>
      <c r="D15" s="634"/>
      <c r="E15" s="635"/>
      <c r="F15" s="634"/>
      <c r="G15" s="636"/>
      <c r="H15" s="636"/>
      <c r="I15" s="515"/>
    </row>
    <row r="16" ht="36" customHeight="1" spans="2:9">
      <c r="B16" s="632" t="s">
        <v>636</v>
      </c>
      <c r="C16" s="638" t="s">
        <v>637</v>
      </c>
      <c r="D16" s="634"/>
      <c r="E16" s="635"/>
      <c r="F16" s="634"/>
      <c r="G16" s="636"/>
      <c r="H16" s="636"/>
      <c r="I16" s="515"/>
    </row>
    <row r="17" ht="36" customHeight="1" spans="2:9">
      <c r="B17" s="632" t="s">
        <v>638</v>
      </c>
      <c r="C17" s="633" t="s">
        <v>639</v>
      </c>
      <c r="D17" s="634"/>
      <c r="E17" s="635"/>
      <c r="F17" s="634"/>
      <c r="G17" s="636"/>
      <c r="H17" s="636"/>
      <c r="I17" s="515"/>
    </row>
    <row r="18" ht="36" customHeight="1" spans="2:9">
      <c r="B18" s="632" t="s">
        <v>640</v>
      </c>
      <c r="C18" s="639" t="s">
        <v>641</v>
      </c>
      <c r="D18" s="634"/>
      <c r="E18" s="635"/>
      <c r="F18" s="634"/>
      <c r="G18" s="636"/>
      <c r="H18" s="636"/>
      <c r="I18" s="515"/>
    </row>
    <row r="19" ht="36" customHeight="1" spans="2:9">
      <c r="B19" s="632" t="s">
        <v>642</v>
      </c>
      <c r="C19" s="633" t="s">
        <v>643</v>
      </c>
      <c r="D19" s="634"/>
      <c r="E19" s="635"/>
      <c r="F19" s="634"/>
      <c r="G19" s="636"/>
      <c r="H19" s="636"/>
      <c r="I19" s="515"/>
    </row>
    <row r="20" ht="36" customHeight="1" spans="2:9">
      <c r="B20" s="632" t="s">
        <v>644</v>
      </c>
      <c r="C20" s="638" t="s">
        <v>645</v>
      </c>
      <c r="D20" s="634"/>
      <c r="E20" s="635"/>
      <c r="F20" s="634"/>
      <c r="G20" s="636"/>
      <c r="H20" s="636"/>
      <c r="I20" s="515"/>
    </row>
    <row r="21" ht="36" customHeight="1" spans="2:9">
      <c r="B21" s="632" t="s">
        <v>646</v>
      </c>
      <c r="C21" s="633" t="s">
        <v>647</v>
      </c>
      <c r="D21" s="634"/>
      <c r="E21" s="635"/>
      <c r="F21" s="634"/>
      <c r="G21" s="636"/>
      <c r="H21" s="636"/>
      <c r="I21" s="515"/>
    </row>
    <row r="22" ht="36" customHeight="1" spans="2:9">
      <c r="B22" s="632" t="s">
        <v>648</v>
      </c>
      <c r="C22" s="633" t="s">
        <v>649</v>
      </c>
      <c r="D22" s="634"/>
      <c r="E22" s="635"/>
      <c r="F22" s="634"/>
      <c r="G22" s="636"/>
      <c r="H22" s="636"/>
      <c r="I22" s="515"/>
    </row>
    <row r="23" ht="36" customHeight="1" spans="2:9">
      <c r="B23" s="632" t="s">
        <v>650</v>
      </c>
      <c r="C23" s="633" t="s">
        <v>651</v>
      </c>
      <c r="D23" s="634"/>
      <c r="E23" s="635"/>
      <c r="F23" s="634"/>
      <c r="G23" s="636"/>
      <c r="H23" s="636"/>
      <c r="I23" s="515"/>
    </row>
    <row r="24" ht="36" customHeight="1" spans="2:9">
      <c r="B24" s="632" t="s">
        <v>652</v>
      </c>
      <c r="C24" s="633" t="s">
        <v>653</v>
      </c>
      <c r="D24" s="634"/>
      <c r="E24" s="635"/>
      <c r="F24" s="634"/>
      <c r="G24" s="636"/>
      <c r="H24" s="636"/>
      <c r="I24" s="515"/>
    </row>
    <row r="25" ht="36" customHeight="1" spans="2:9">
      <c r="B25" s="632" t="s">
        <v>654</v>
      </c>
      <c r="C25" s="633" t="s">
        <v>655</v>
      </c>
      <c r="D25" s="634"/>
      <c r="E25" s="635"/>
      <c r="F25" s="634"/>
      <c r="G25" s="636"/>
      <c r="H25" s="636"/>
      <c r="I25" s="515"/>
    </row>
    <row r="26" ht="36" customHeight="1" spans="2:9">
      <c r="B26" s="632" t="s">
        <v>656</v>
      </c>
      <c r="C26" s="633" t="s">
        <v>657</v>
      </c>
      <c r="D26" s="634"/>
      <c r="E26" s="635"/>
      <c r="F26" s="634"/>
      <c r="G26" s="636"/>
      <c r="H26" s="636"/>
      <c r="I26" s="515"/>
    </row>
    <row r="27" ht="36" customHeight="1" spans="2:9">
      <c r="B27" s="632" t="s">
        <v>658</v>
      </c>
      <c r="C27" s="633" t="s">
        <v>659</v>
      </c>
      <c r="D27" s="634"/>
      <c r="E27" s="635"/>
      <c r="F27" s="634"/>
      <c r="G27" s="636"/>
      <c r="H27" s="636"/>
      <c r="I27" s="515"/>
    </row>
    <row r="28" ht="36" customHeight="1" spans="2:9">
      <c r="B28" s="632" t="s">
        <v>660</v>
      </c>
      <c r="C28" s="633" t="s">
        <v>661</v>
      </c>
      <c r="D28" s="634"/>
      <c r="E28" s="635"/>
      <c r="F28" s="634"/>
      <c r="G28" s="636"/>
      <c r="H28" s="636"/>
      <c r="I28" s="515"/>
    </row>
    <row r="29" ht="36" customHeight="1" spans="2:9">
      <c r="B29" s="632" t="s">
        <v>662</v>
      </c>
      <c r="C29" s="640" t="s">
        <v>663</v>
      </c>
      <c r="D29" s="634"/>
      <c r="E29" s="635"/>
      <c r="F29" s="634"/>
      <c r="G29" s="636"/>
      <c r="H29" s="636"/>
      <c r="I29" s="515"/>
    </row>
    <row r="30" ht="36" customHeight="1" spans="2:9">
      <c r="B30" s="632" t="s">
        <v>664</v>
      </c>
      <c r="C30" s="633" t="s">
        <v>665</v>
      </c>
      <c r="D30" s="634"/>
      <c r="E30" s="635"/>
      <c r="F30" s="634"/>
      <c r="G30" s="636"/>
      <c r="H30" s="636"/>
      <c r="I30" s="515"/>
    </row>
    <row r="31" ht="36" customHeight="1" spans="2:9">
      <c r="B31" s="632" t="s">
        <v>666</v>
      </c>
      <c r="C31" s="633" t="s">
        <v>667</v>
      </c>
      <c r="D31" s="634"/>
      <c r="E31" s="635"/>
      <c r="F31" s="634"/>
      <c r="G31" s="636"/>
      <c r="H31" s="636"/>
      <c r="I31" s="515"/>
    </row>
    <row r="32" ht="36" customHeight="1" spans="2:9">
      <c r="B32" s="632" t="s">
        <v>668</v>
      </c>
      <c r="C32" s="633" t="s">
        <v>669</v>
      </c>
      <c r="D32" s="634"/>
      <c r="E32" s="635"/>
      <c r="F32" s="634"/>
      <c r="G32" s="636"/>
      <c r="H32" s="636"/>
      <c r="I32" s="515"/>
    </row>
    <row r="33" ht="36" customHeight="1" spans="2:9">
      <c r="B33" s="632" t="s">
        <v>670</v>
      </c>
      <c r="C33" s="633" t="s">
        <v>671</v>
      </c>
      <c r="D33" s="634"/>
      <c r="E33" s="635"/>
      <c r="F33" s="634"/>
      <c r="G33" s="636"/>
      <c r="H33" s="636"/>
      <c r="I33" s="515"/>
    </row>
    <row r="34" ht="36" customHeight="1" spans="2:9">
      <c r="B34" s="632" t="s">
        <v>672</v>
      </c>
      <c r="C34" s="633" t="s">
        <v>673</v>
      </c>
      <c r="D34" s="634"/>
      <c r="E34" s="635"/>
      <c r="F34" s="634"/>
      <c r="G34" s="636"/>
      <c r="H34" s="636"/>
      <c r="I34" s="515"/>
    </row>
    <row r="35" ht="36" customHeight="1" spans="2:9">
      <c r="B35" s="632" t="s">
        <v>674</v>
      </c>
      <c r="C35" s="633" t="s">
        <v>675</v>
      </c>
      <c r="D35" s="634"/>
      <c r="E35" s="635"/>
      <c r="F35" s="634"/>
      <c r="G35" s="636"/>
      <c r="H35" s="636"/>
      <c r="I35" s="515"/>
    </row>
    <row r="36" ht="36" customHeight="1" spans="2:9">
      <c r="B36" s="632" t="s">
        <v>676</v>
      </c>
      <c r="C36" s="633" t="s">
        <v>677</v>
      </c>
      <c r="D36" s="634"/>
      <c r="E36" s="635"/>
      <c r="F36" s="634"/>
      <c r="G36" s="636"/>
      <c r="H36" s="636"/>
      <c r="I36" s="515"/>
    </row>
    <row r="37" ht="36" customHeight="1" spans="2:9">
      <c r="B37" s="641" t="s">
        <v>678</v>
      </c>
      <c r="C37" s="642" t="s">
        <v>679</v>
      </c>
      <c r="D37" s="643"/>
      <c r="E37" s="635"/>
      <c r="F37" s="644"/>
      <c r="G37" s="636"/>
      <c r="H37" s="636"/>
      <c r="I37" s="656"/>
    </row>
    <row r="38" s="620" customFormat="1" ht="36" customHeight="1" spans="2:9">
      <c r="B38" s="645" t="s">
        <v>680</v>
      </c>
      <c r="C38" s="646" t="s">
        <v>681</v>
      </c>
      <c r="D38" s="647"/>
      <c r="E38" s="648"/>
      <c r="F38" s="649"/>
      <c r="G38" s="650"/>
      <c r="H38" s="650"/>
      <c r="I38" s="657"/>
    </row>
    <row r="39" spans="2:9">
      <c r="B39" s="3"/>
      <c r="C39" s="651"/>
      <c r="D39" s="651"/>
      <c r="E39" s="651"/>
      <c r="F39" s="651"/>
      <c r="G39" s="651"/>
      <c r="H39" s="651"/>
      <c r="I39" s="651"/>
    </row>
    <row r="40" ht="19.5" customHeight="1" spans="2:7">
      <c r="B40" s="3"/>
      <c r="C40" s="652" t="s">
        <v>682</v>
      </c>
      <c r="D40" s="652"/>
      <c r="E40" s="651"/>
      <c r="F40" s="3"/>
      <c r="G40" s="3"/>
    </row>
    <row r="41" ht="18.75" customHeight="1" spans="2:9">
      <c r="B41" s="3"/>
      <c r="C41" s="651" t="s">
        <v>683</v>
      </c>
      <c r="D41" s="651"/>
      <c r="E41" s="651"/>
      <c r="F41" s="651"/>
      <c r="G41" s="651"/>
      <c r="H41" s="651"/>
      <c r="I41" s="651"/>
    </row>
    <row r="42" spans="2:9">
      <c r="B42" s="3"/>
      <c r="C42" s="651"/>
      <c r="D42" s="651"/>
      <c r="E42" s="651"/>
      <c r="F42" s="651"/>
      <c r="G42" s="651"/>
      <c r="H42" s="651"/>
      <c r="I42" s="651"/>
    </row>
    <row r="43" ht="24" customHeight="1"/>
    <row r="44" spans="2:3">
      <c r="B44" s="3"/>
      <c r="C44" s="651"/>
    </row>
    <row r="45" spans="2:2">
      <c r="B45" s="3"/>
    </row>
    <row r="46" spans="2:9">
      <c r="B46" s="3"/>
      <c r="D46" s="651"/>
      <c r="E46" s="651"/>
      <c r="F46" s="651"/>
      <c r="G46" s="651"/>
      <c r="H46" s="651"/>
      <c r="I46" s="651"/>
    </row>
    <row r="47" spans="2:9">
      <c r="B47" s="3"/>
      <c r="D47" s="651"/>
      <c r="E47" s="651"/>
      <c r="F47" s="651"/>
      <c r="G47" s="651"/>
      <c r="H47" s="651"/>
      <c r="I47" s="651"/>
    </row>
    <row r="48" spans="2:9">
      <c r="B48" s="3"/>
      <c r="C48" s="651"/>
      <c r="D48" s="651"/>
      <c r="E48" s="651"/>
      <c r="F48" s="651"/>
      <c r="G48" s="651"/>
      <c r="H48" s="651"/>
      <c r="I48" s="651"/>
    </row>
    <row r="49" spans="2:9">
      <c r="B49" s="3"/>
      <c r="C49" s="651"/>
      <c r="D49" s="651"/>
      <c r="E49" s="651"/>
      <c r="F49" s="651"/>
      <c r="G49" s="651"/>
      <c r="H49" s="651"/>
      <c r="I49" s="651"/>
    </row>
    <row r="50" spans="2:9">
      <c r="B50" s="3"/>
      <c r="C50" s="651"/>
      <c r="D50" s="651"/>
      <c r="E50" s="651"/>
      <c r="F50" s="651"/>
      <c r="G50" s="651"/>
      <c r="H50" s="651"/>
      <c r="I50" s="651"/>
    </row>
    <row r="51" spans="2:9">
      <c r="B51" s="3"/>
      <c r="C51" s="651"/>
      <c r="D51" s="651"/>
      <c r="E51" s="651"/>
      <c r="F51" s="651"/>
      <c r="G51" s="651"/>
      <c r="H51" s="651"/>
      <c r="I51" s="651"/>
    </row>
    <row r="52" spans="2:3">
      <c r="B52" s="3"/>
      <c r="C52" s="651"/>
    </row>
    <row r="53" spans="2:3">
      <c r="B53" s="3"/>
      <c r="C53" s="651"/>
    </row>
    <row r="54" spans="2:2">
      <c r="B54" s="3"/>
    </row>
    <row r="55" spans="2:9">
      <c r="B55" s="3"/>
      <c r="D55" s="651"/>
      <c r="E55" s="651"/>
      <c r="F55" s="651"/>
      <c r="G55" s="651"/>
      <c r="H55" s="651"/>
      <c r="I55" s="651"/>
    </row>
    <row r="56" spans="2:9">
      <c r="B56" s="3"/>
      <c r="D56" s="651"/>
      <c r="E56" s="651"/>
      <c r="F56" s="651"/>
      <c r="G56" s="651"/>
      <c r="H56" s="651"/>
      <c r="I56" s="651"/>
    </row>
    <row r="57" spans="2:9">
      <c r="B57" s="3"/>
      <c r="C57" s="651"/>
      <c r="D57" s="651"/>
      <c r="E57" s="651"/>
      <c r="F57" s="651"/>
      <c r="G57" s="651"/>
      <c r="H57" s="651"/>
      <c r="I57" s="651"/>
    </row>
    <row r="58" spans="2:9">
      <c r="B58" s="3"/>
      <c r="C58" s="651"/>
      <c r="D58" s="651"/>
      <c r="E58" s="651"/>
      <c r="F58" s="651"/>
      <c r="G58" s="651"/>
      <c r="H58" s="651"/>
      <c r="I58" s="651"/>
    </row>
    <row r="59" spans="2:3">
      <c r="B59" s="3"/>
      <c r="C59" s="651"/>
    </row>
    <row r="60" spans="2:3">
      <c r="B60" s="3"/>
      <c r="C60" s="651"/>
    </row>
  </sheetData>
  <mergeCells count="20">
    <mergeCell ref="B3:I3"/>
    <mergeCell ref="C40:D40"/>
    <mergeCell ref="C41:E4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  <mergeCell ref="Q5:Q6"/>
    <mergeCell ref="R5:R6"/>
    <mergeCell ref="S5:S6"/>
  </mergeCells>
  <pageMargins left="0.118110236220472" right="0.118110236220472" top="0.748031496062992" bottom="0.748031496062992" header="0.31496062992126" footer="0.31496062992126"/>
  <pageSetup paperSize="1" scale="50" orientation="portrait"/>
  <headerFooter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theme="6" tint="0.599993896298105"/>
  </sheetPr>
  <dimension ref="B1:H30"/>
  <sheetViews>
    <sheetView showGridLines="0" zoomScale="115" zoomScaleNormal="115" workbookViewId="0">
      <selection activeCell="N26" sqref="N26"/>
    </sheetView>
  </sheetViews>
  <sheetFormatPr defaultColWidth="9" defaultRowHeight="12.75" outlineLevelCol="7"/>
  <cols>
    <col min="1" max="1" width="1.71428571428571" style="386" customWidth="1"/>
    <col min="2" max="2" width="6.71428571428571" style="386" customWidth="1"/>
    <col min="3" max="3" width="20" style="386" customWidth="1"/>
    <col min="4" max="4" width="17.2857142857143" style="386" customWidth="1"/>
    <col min="5" max="5" width="15.7142857142857" style="386" customWidth="1"/>
    <col min="6" max="8" width="18.2857142857143" style="386" customWidth="1"/>
    <col min="9" max="16384" width="9.14285714285714" style="386"/>
  </cols>
  <sheetData>
    <row r="1" spans="8:8">
      <c r="H1" s="477" t="s">
        <v>684</v>
      </c>
    </row>
    <row r="2" spans="8:8">
      <c r="H2" s="477"/>
    </row>
    <row r="3" ht="18.75" customHeight="1" spans="2:8">
      <c r="B3" s="605" t="s">
        <v>685</v>
      </c>
      <c r="C3" s="606"/>
      <c r="D3" s="606"/>
      <c r="E3" s="606"/>
      <c r="F3" s="606"/>
      <c r="G3" s="606"/>
      <c r="H3" s="606"/>
    </row>
    <row r="4" ht="3.75" customHeight="1" spans="2:8">
      <c r="B4" s="606"/>
      <c r="C4" s="606"/>
      <c r="D4" s="606"/>
      <c r="E4" s="606"/>
      <c r="F4" s="606"/>
      <c r="G4" s="606"/>
      <c r="H4" s="606"/>
    </row>
    <row r="5" ht="13.5"/>
    <row r="6" spans="2:8">
      <c r="B6" s="607" t="s">
        <v>686</v>
      </c>
      <c r="C6" s="608" t="s">
        <v>687</v>
      </c>
      <c r="D6" s="608" t="s">
        <v>688</v>
      </c>
      <c r="E6" s="608" t="s">
        <v>689</v>
      </c>
      <c r="F6" s="608" t="s">
        <v>690</v>
      </c>
      <c r="G6" s="608" t="s">
        <v>691</v>
      </c>
      <c r="H6" s="608" t="s">
        <v>692</v>
      </c>
    </row>
    <row r="7" ht="31.5" customHeight="1" spans="2:8">
      <c r="B7" s="609"/>
      <c r="C7" s="610"/>
      <c r="D7" s="610"/>
      <c r="E7" s="610"/>
      <c r="F7" s="610" t="s">
        <v>690</v>
      </c>
      <c r="G7" s="610" t="s">
        <v>691</v>
      </c>
      <c r="H7" s="610" t="s">
        <v>692</v>
      </c>
    </row>
    <row r="8" ht="15" customHeight="1" spans="2:8">
      <c r="B8" s="611">
        <v>1</v>
      </c>
      <c r="C8" s="612"/>
      <c r="D8" s="612"/>
      <c r="E8" s="612"/>
      <c r="F8" s="612"/>
      <c r="G8" s="612"/>
      <c r="H8" s="612"/>
    </row>
    <row r="9" ht="15" customHeight="1" spans="2:8">
      <c r="B9" s="613">
        <v>2</v>
      </c>
      <c r="C9" s="614"/>
      <c r="D9" s="614"/>
      <c r="E9" s="614"/>
      <c r="F9" s="614"/>
      <c r="G9" s="614"/>
      <c r="H9" s="614"/>
    </row>
    <row r="10" ht="15" customHeight="1" spans="2:8">
      <c r="B10" s="613">
        <v>3</v>
      </c>
      <c r="C10" s="614"/>
      <c r="D10" s="614"/>
      <c r="E10" s="614"/>
      <c r="F10" s="614"/>
      <c r="G10" s="614"/>
      <c r="H10" s="614"/>
    </row>
    <row r="11" ht="15" customHeight="1" spans="2:8">
      <c r="B11" s="613">
        <v>4</v>
      </c>
      <c r="C11" s="614"/>
      <c r="D11" s="614"/>
      <c r="E11" s="614"/>
      <c r="F11" s="614"/>
      <c r="G11" s="614"/>
      <c r="H11" s="614"/>
    </row>
    <row r="12" ht="15" customHeight="1" spans="2:8">
      <c r="B12" s="613">
        <v>5</v>
      </c>
      <c r="C12" s="614"/>
      <c r="D12" s="614"/>
      <c r="E12" s="614"/>
      <c r="F12" s="614"/>
      <c r="G12" s="614"/>
      <c r="H12" s="614"/>
    </row>
    <row r="13" ht="15" customHeight="1" spans="2:8">
      <c r="B13" s="613">
        <v>6</v>
      </c>
      <c r="C13" s="614"/>
      <c r="D13" s="614"/>
      <c r="E13" s="614"/>
      <c r="F13" s="614"/>
      <c r="G13" s="614"/>
      <c r="H13" s="614"/>
    </row>
    <row r="14" ht="15" customHeight="1" spans="2:8">
      <c r="B14" s="613">
        <v>7</v>
      </c>
      <c r="C14" s="614"/>
      <c r="D14" s="614"/>
      <c r="E14" s="614"/>
      <c r="F14" s="614"/>
      <c r="G14" s="614"/>
      <c r="H14" s="614"/>
    </row>
    <row r="15" ht="15" customHeight="1" spans="2:8">
      <c r="B15" s="613">
        <v>8</v>
      </c>
      <c r="C15" s="614"/>
      <c r="D15" s="614"/>
      <c r="E15" s="614"/>
      <c r="F15" s="614"/>
      <c r="G15" s="614"/>
      <c r="H15" s="614"/>
    </row>
    <row r="16" ht="15" customHeight="1" spans="2:8">
      <c r="B16" s="613">
        <v>9</v>
      </c>
      <c r="C16" s="614"/>
      <c r="D16" s="614"/>
      <c r="E16" s="614"/>
      <c r="F16" s="614"/>
      <c r="G16" s="614"/>
      <c r="H16" s="614"/>
    </row>
    <row r="17" ht="15" customHeight="1" spans="2:8">
      <c r="B17" s="613">
        <v>10</v>
      </c>
      <c r="C17" s="614"/>
      <c r="D17" s="614"/>
      <c r="E17" s="614"/>
      <c r="F17" s="614"/>
      <c r="G17" s="614"/>
      <c r="H17" s="614"/>
    </row>
    <row r="18" ht="15" customHeight="1" spans="2:8">
      <c r="B18" s="613">
        <v>11</v>
      </c>
      <c r="C18" s="614"/>
      <c r="D18" s="614"/>
      <c r="E18" s="614"/>
      <c r="F18" s="614"/>
      <c r="G18" s="614"/>
      <c r="H18" s="614"/>
    </row>
    <row r="19" ht="15" customHeight="1" spans="2:8">
      <c r="B19" s="613">
        <v>12</v>
      </c>
      <c r="C19" s="614"/>
      <c r="D19" s="614"/>
      <c r="E19" s="614"/>
      <c r="F19" s="614"/>
      <c r="G19" s="614"/>
      <c r="H19" s="614"/>
    </row>
    <row r="20" ht="15" customHeight="1" spans="2:8">
      <c r="B20" s="613">
        <v>13</v>
      </c>
      <c r="C20" s="614"/>
      <c r="D20" s="614"/>
      <c r="E20" s="614"/>
      <c r="F20" s="614"/>
      <c r="G20" s="614"/>
      <c r="H20" s="614"/>
    </row>
    <row r="21" ht="15" customHeight="1" spans="2:8">
      <c r="B21" s="613">
        <v>14</v>
      </c>
      <c r="C21" s="614"/>
      <c r="D21" s="614"/>
      <c r="E21" s="614"/>
      <c r="F21" s="614"/>
      <c r="G21" s="614"/>
      <c r="H21" s="614"/>
    </row>
    <row r="22" ht="15" customHeight="1" spans="2:8">
      <c r="B22" s="613">
        <v>15</v>
      </c>
      <c r="C22" s="614"/>
      <c r="D22" s="614"/>
      <c r="E22" s="614"/>
      <c r="F22" s="614"/>
      <c r="G22" s="614"/>
      <c r="H22" s="614"/>
    </row>
    <row r="23" ht="15" customHeight="1" spans="2:8">
      <c r="B23" s="613">
        <v>16</v>
      </c>
      <c r="C23" s="614"/>
      <c r="D23" s="614"/>
      <c r="E23" s="614"/>
      <c r="F23" s="614"/>
      <c r="G23" s="614"/>
      <c r="H23" s="614"/>
    </row>
    <row r="24" ht="15" customHeight="1" spans="2:8">
      <c r="B24" s="613">
        <v>17</v>
      </c>
      <c r="C24" s="614"/>
      <c r="D24" s="614"/>
      <c r="E24" s="614"/>
      <c r="F24" s="614"/>
      <c r="G24" s="614"/>
      <c r="H24" s="614"/>
    </row>
    <row r="25" ht="15" customHeight="1" spans="2:8">
      <c r="B25" s="613">
        <v>18</v>
      </c>
      <c r="C25" s="614"/>
      <c r="D25" s="614"/>
      <c r="E25" s="614"/>
      <c r="F25" s="614"/>
      <c r="G25" s="614"/>
      <c r="H25" s="614"/>
    </row>
    <row r="26" ht="15" customHeight="1" spans="2:8">
      <c r="B26" s="613">
        <v>19</v>
      </c>
      <c r="C26" s="614"/>
      <c r="D26" s="614"/>
      <c r="E26" s="614"/>
      <c r="F26" s="614"/>
      <c r="G26" s="614"/>
      <c r="H26" s="614"/>
    </row>
    <row r="27" ht="15" customHeight="1" spans="2:8">
      <c r="B27" s="613">
        <v>20</v>
      </c>
      <c r="C27" s="614"/>
      <c r="D27" s="614"/>
      <c r="E27" s="614"/>
      <c r="F27" s="614"/>
      <c r="G27" s="614"/>
      <c r="H27" s="614"/>
    </row>
    <row r="28" ht="15" customHeight="1" spans="2:8">
      <c r="B28" s="613">
        <v>21</v>
      </c>
      <c r="C28" s="614"/>
      <c r="D28" s="614"/>
      <c r="E28" s="614"/>
      <c r="F28" s="614"/>
      <c r="G28" s="614"/>
      <c r="H28" s="614"/>
    </row>
    <row r="29" ht="15" customHeight="1" spans="2:8">
      <c r="B29" s="615" t="s">
        <v>693</v>
      </c>
      <c r="C29" s="616"/>
      <c r="D29" s="616"/>
      <c r="E29" s="616"/>
      <c r="F29" s="616"/>
      <c r="G29" s="616"/>
      <c r="H29" s="616"/>
    </row>
    <row r="30" ht="15" customHeight="1" spans="2:8">
      <c r="B30" s="617" t="s">
        <v>694</v>
      </c>
      <c r="C30" s="618"/>
      <c r="D30" s="619"/>
      <c r="E30" s="619"/>
      <c r="F30" s="619"/>
      <c r="G30" s="619"/>
      <c r="H30" s="619"/>
    </row>
  </sheetData>
  <mergeCells count="9">
    <mergeCell ref="B30:C30"/>
    <mergeCell ref="B6:B7"/>
    <mergeCell ref="C6:C7"/>
    <mergeCell ref="D6:D7"/>
    <mergeCell ref="E6:E7"/>
    <mergeCell ref="F6:F7"/>
    <mergeCell ref="G6:G7"/>
    <mergeCell ref="H6:H7"/>
    <mergeCell ref="B3:H4"/>
  </mergeCells>
  <pageMargins left="0.31496062992126" right="0.31496062992126" top="0.748031496062992" bottom="0.748031496062992" header="0.31496062992126" footer="0.31496062992126"/>
  <pageSetup paperSize="9" scale="8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6" tint="0.599993896298105"/>
  </sheetPr>
  <dimension ref="B1:M34"/>
  <sheetViews>
    <sheetView showGridLines="0" zoomScale="85" zoomScaleNormal="85" workbookViewId="0">
      <selection activeCell="Y21" sqref="Y21"/>
    </sheetView>
  </sheetViews>
  <sheetFormatPr defaultColWidth="9" defaultRowHeight="15"/>
  <cols>
    <col min="1" max="1" width="3.71428571428571" style="4" customWidth="1"/>
    <col min="2" max="2" width="8.28571428571429" style="4" customWidth="1"/>
    <col min="3" max="3" width="14.8571428571429" style="4" customWidth="1"/>
    <col min="4" max="7" width="14.2857142857143" style="4" customWidth="1"/>
    <col min="8" max="8" width="7" style="4" customWidth="1"/>
    <col min="9" max="9" width="8" style="4" customWidth="1"/>
    <col min="10" max="10" width="20.1428571428571" style="4" customWidth="1"/>
    <col min="11" max="13" width="14.2857142857143" style="4" customWidth="1"/>
    <col min="14" max="16384" width="9.14285714285714" style="4"/>
  </cols>
  <sheetData>
    <row r="1" ht="15.75" spans="12:12">
      <c r="L1" s="1" t="s">
        <v>695</v>
      </c>
    </row>
    <row r="4" ht="20.25" customHeight="1" spans="2:13">
      <c r="B4" s="541" t="s">
        <v>696</v>
      </c>
      <c r="C4" s="541"/>
      <c r="D4" s="541"/>
      <c r="E4" s="541"/>
      <c r="F4" s="541"/>
      <c r="G4" s="541"/>
      <c r="H4" s="542"/>
      <c r="I4" s="541" t="s">
        <v>697</v>
      </c>
      <c r="J4" s="541"/>
      <c r="K4" s="541"/>
      <c r="L4" s="541"/>
      <c r="M4" s="542"/>
    </row>
    <row r="5" ht="11.25" customHeight="1" spans="2:13">
      <c r="B5" s="541"/>
      <c r="C5" s="541"/>
      <c r="D5" s="541"/>
      <c r="E5" s="541"/>
      <c r="F5" s="541"/>
      <c r="G5" s="541"/>
      <c r="H5" s="542"/>
      <c r="I5" s="584"/>
      <c r="J5" s="584"/>
      <c r="K5" s="584"/>
      <c r="L5" s="584"/>
      <c r="M5" s="542"/>
    </row>
    <row r="6" ht="34.5" customHeight="1" spans="2:13">
      <c r="B6" s="543" t="s">
        <v>686</v>
      </c>
      <c r="C6" s="544" t="s">
        <v>698</v>
      </c>
      <c r="D6" s="545" t="s">
        <v>699</v>
      </c>
      <c r="E6" s="545"/>
      <c r="F6" s="546" t="s">
        <v>700</v>
      </c>
      <c r="G6" s="547"/>
      <c r="H6" s="548"/>
      <c r="I6" s="543" t="s">
        <v>686</v>
      </c>
      <c r="J6" s="544" t="s">
        <v>698</v>
      </c>
      <c r="K6" s="544" t="s">
        <v>701</v>
      </c>
      <c r="L6" s="585" t="s">
        <v>702</v>
      </c>
      <c r="M6" s="3"/>
    </row>
    <row r="7" ht="40.5" customHeight="1" spans="2:13">
      <c r="B7" s="549"/>
      <c r="C7" s="550"/>
      <c r="D7" s="551" t="s">
        <v>703</v>
      </c>
      <c r="E7" s="552" t="s">
        <v>704</v>
      </c>
      <c r="F7" s="553" t="s">
        <v>703</v>
      </c>
      <c r="G7" s="552" t="s">
        <v>704</v>
      </c>
      <c r="H7" s="548"/>
      <c r="I7" s="549"/>
      <c r="J7" s="550"/>
      <c r="K7" s="550"/>
      <c r="L7" s="586"/>
      <c r="M7" s="3"/>
    </row>
    <row r="8" ht="30" customHeight="1" spans="2:13">
      <c r="B8" s="554">
        <v>1</v>
      </c>
      <c r="C8" s="555" t="s">
        <v>705</v>
      </c>
      <c r="D8" s="22"/>
      <c r="E8" s="44"/>
      <c r="F8" s="556"/>
      <c r="G8" s="557"/>
      <c r="H8" s="548"/>
      <c r="I8" s="587">
        <v>1</v>
      </c>
      <c r="J8" s="580" t="s">
        <v>706</v>
      </c>
      <c r="K8" s="22"/>
      <c r="L8" s="44"/>
      <c r="M8" s="3"/>
    </row>
    <row r="9" ht="30" customHeight="1" spans="2:13">
      <c r="B9" s="558">
        <v>2</v>
      </c>
      <c r="C9" s="559" t="s">
        <v>707</v>
      </c>
      <c r="D9" s="29"/>
      <c r="E9" s="45"/>
      <c r="F9" s="560"/>
      <c r="G9" s="561"/>
      <c r="H9" s="3"/>
      <c r="I9" s="558">
        <v>2</v>
      </c>
      <c r="J9" s="559" t="s">
        <v>708</v>
      </c>
      <c r="K9" s="29"/>
      <c r="L9" s="45"/>
      <c r="M9" s="3"/>
    </row>
    <row r="10" ht="30" customHeight="1" spans="2:13">
      <c r="B10" s="558">
        <v>3</v>
      </c>
      <c r="C10" s="559" t="s">
        <v>709</v>
      </c>
      <c r="D10" s="29"/>
      <c r="E10" s="45"/>
      <c r="F10" s="562"/>
      <c r="G10" s="45"/>
      <c r="H10" s="3"/>
      <c r="I10" s="558">
        <v>3</v>
      </c>
      <c r="J10" s="559" t="s">
        <v>710</v>
      </c>
      <c r="K10" s="29"/>
      <c r="L10" s="45"/>
      <c r="M10" s="3"/>
    </row>
    <row r="11" ht="30" customHeight="1" spans="2:13">
      <c r="B11" s="558">
        <v>4</v>
      </c>
      <c r="C11" s="559" t="s">
        <v>711</v>
      </c>
      <c r="D11" s="29"/>
      <c r="E11" s="45"/>
      <c r="F11" s="560"/>
      <c r="G11" s="44"/>
      <c r="H11" s="3"/>
      <c r="I11" s="558">
        <v>4</v>
      </c>
      <c r="J11" s="559" t="s">
        <v>712</v>
      </c>
      <c r="K11" s="29"/>
      <c r="L11" s="45"/>
      <c r="M11" s="3"/>
    </row>
    <row r="12" ht="30" customHeight="1" spans="2:13">
      <c r="B12" s="558">
        <v>5</v>
      </c>
      <c r="C12" s="559" t="s">
        <v>713</v>
      </c>
      <c r="D12" s="29"/>
      <c r="E12" s="45"/>
      <c r="F12" s="563"/>
      <c r="G12" s="564"/>
      <c r="H12" s="3"/>
      <c r="I12" s="588">
        <v>5</v>
      </c>
      <c r="J12" s="566" t="s">
        <v>714</v>
      </c>
      <c r="K12" s="27"/>
      <c r="L12" s="589"/>
      <c r="M12" s="3"/>
    </row>
    <row r="13" ht="30" customHeight="1" spans="2:13">
      <c r="B13" s="558">
        <v>6</v>
      </c>
      <c r="C13" s="559" t="s">
        <v>715</v>
      </c>
      <c r="D13" s="29"/>
      <c r="E13" s="45"/>
      <c r="F13" s="563"/>
      <c r="G13" s="564"/>
      <c r="H13" s="3"/>
      <c r="I13" s="590" t="s">
        <v>604</v>
      </c>
      <c r="J13" s="591"/>
      <c r="K13" s="592"/>
      <c r="L13" s="593"/>
      <c r="M13" s="3"/>
    </row>
    <row r="14" ht="30" customHeight="1" spans="2:13">
      <c r="B14" s="565">
        <v>7</v>
      </c>
      <c r="C14" s="566" t="s">
        <v>716</v>
      </c>
      <c r="D14" s="36"/>
      <c r="E14" s="46"/>
      <c r="F14" s="567"/>
      <c r="G14" s="568"/>
      <c r="H14" s="3"/>
      <c r="I14" s="594" t="s">
        <v>717</v>
      </c>
      <c r="J14" s="595"/>
      <c r="K14" s="596"/>
      <c r="L14" s="597"/>
      <c r="M14" s="3"/>
    </row>
    <row r="15" ht="30" customHeight="1" spans="2:13">
      <c r="B15" s="569" t="s">
        <v>604</v>
      </c>
      <c r="C15" s="570"/>
      <c r="D15" s="571"/>
      <c r="E15" s="572"/>
      <c r="F15" s="573"/>
      <c r="G15" s="574"/>
      <c r="H15" s="3"/>
      <c r="I15" s="575"/>
      <c r="J15" s="2"/>
      <c r="K15" s="3"/>
      <c r="L15" s="3"/>
      <c r="M15" s="3"/>
    </row>
    <row r="16" ht="21.75" customHeight="1" spans="2:13">
      <c r="B16" s="575"/>
      <c r="C16" s="2"/>
      <c r="D16" s="3"/>
      <c r="E16" s="3"/>
      <c r="F16" s="3"/>
      <c r="G16" s="3"/>
      <c r="H16" s="3"/>
      <c r="I16" s="3"/>
      <c r="J16" s="2"/>
      <c r="K16" s="3"/>
      <c r="L16" s="3"/>
      <c r="M16" s="3"/>
    </row>
    <row r="17" spans="3:13">
      <c r="C17" s="38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8.75" customHeight="1" spans="2:13">
      <c r="B18" s="576" t="s">
        <v>718</v>
      </c>
      <c r="C18" s="576"/>
      <c r="D18" s="576"/>
      <c r="E18" s="576"/>
      <c r="F18" s="576"/>
      <c r="G18" s="576"/>
      <c r="H18" s="3"/>
      <c r="I18" s="541" t="s">
        <v>719</v>
      </c>
      <c r="J18" s="541"/>
      <c r="K18" s="541"/>
      <c r="L18" s="541"/>
      <c r="M18" s="3"/>
    </row>
    <row r="19" ht="18.75" customHeight="1" spans="6:7">
      <c r="F19" s="576"/>
      <c r="G19" s="576"/>
    </row>
    <row r="20" ht="31.5" customHeight="1" spans="2:13">
      <c r="B20" s="543" t="s">
        <v>686</v>
      </c>
      <c r="C20" s="544" t="s">
        <v>698</v>
      </c>
      <c r="D20" s="545" t="s">
        <v>699</v>
      </c>
      <c r="E20" s="545"/>
      <c r="F20" s="546" t="s">
        <v>700</v>
      </c>
      <c r="G20" s="547"/>
      <c r="I20" s="543" t="s">
        <v>686</v>
      </c>
      <c r="J20" s="598" t="s">
        <v>698</v>
      </c>
      <c r="K20" s="544" t="s">
        <v>701</v>
      </c>
      <c r="L20" s="585" t="s">
        <v>702</v>
      </c>
      <c r="M20" s="599"/>
    </row>
    <row r="21" ht="34.5" customHeight="1" spans="2:12">
      <c r="B21" s="549"/>
      <c r="C21" s="550"/>
      <c r="D21" s="551" t="s">
        <v>703</v>
      </c>
      <c r="E21" s="552" t="s">
        <v>704</v>
      </c>
      <c r="F21" s="577" t="s">
        <v>703</v>
      </c>
      <c r="G21" s="578" t="s">
        <v>704</v>
      </c>
      <c r="I21" s="549"/>
      <c r="J21" s="600"/>
      <c r="K21" s="550"/>
      <c r="L21" s="586"/>
    </row>
    <row r="22" ht="30" customHeight="1" spans="2:12">
      <c r="B22" s="579">
        <v>1</v>
      </c>
      <c r="C22" s="580" t="s">
        <v>720</v>
      </c>
      <c r="D22" s="22"/>
      <c r="E22" s="44"/>
      <c r="F22" s="556"/>
      <c r="G22" s="581"/>
      <c r="I22" s="579">
        <v>1</v>
      </c>
      <c r="J22" s="601" t="s">
        <v>721</v>
      </c>
      <c r="K22" s="24"/>
      <c r="L22" s="44"/>
    </row>
    <row r="23" ht="30" customHeight="1" spans="2:12">
      <c r="B23" s="565">
        <v>2</v>
      </c>
      <c r="C23" s="566" t="s">
        <v>722</v>
      </c>
      <c r="D23" s="36"/>
      <c r="E23" s="46"/>
      <c r="F23" s="582"/>
      <c r="G23" s="583"/>
      <c r="I23" s="558">
        <v>2</v>
      </c>
      <c r="J23" s="559" t="s">
        <v>723</v>
      </c>
      <c r="K23" s="30"/>
      <c r="L23" s="45"/>
    </row>
    <row r="24" ht="30" customHeight="1" spans="2:12">
      <c r="B24" s="569" t="s">
        <v>604</v>
      </c>
      <c r="C24" s="570"/>
      <c r="D24" s="571"/>
      <c r="E24" s="572"/>
      <c r="F24" s="573"/>
      <c r="G24" s="574"/>
      <c r="I24" s="558">
        <v>3</v>
      </c>
      <c r="J24" s="559" t="s">
        <v>724</v>
      </c>
      <c r="K24" s="30"/>
      <c r="L24" s="45"/>
    </row>
    <row r="25" ht="30" customHeight="1" spans="2:12">
      <c r="B25" s="575"/>
      <c r="I25" s="558">
        <v>4</v>
      </c>
      <c r="J25" s="559" t="s">
        <v>725</v>
      </c>
      <c r="K25" s="30"/>
      <c r="L25" s="45"/>
    </row>
    <row r="26" ht="30" customHeight="1" spans="9:12">
      <c r="I26" s="558">
        <v>5</v>
      </c>
      <c r="J26" s="559" t="s">
        <v>726</v>
      </c>
      <c r="K26" s="30"/>
      <c r="L26" s="45"/>
    </row>
    <row r="27" ht="30" customHeight="1" spans="9:12">
      <c r="I27" s="558">
        <v>6</v>
      </c>
      <c r="J27" s="559" t="s">
        <v>727</v>
      </c>
      <c r="K27" s="30"/>
      <c r="L27" s="45"/>
    </row>
    <row r="28" ht="30" customHeight="1" spans="9:12">
      <c r="I28" s="558">
        <v>7</v>
      </c>
      <c r="J28" s="559" t="s">
        <v>728</v>
      </c>
      <c r="K28" s="30"/>
      <c r="L28" s="45"/>
    </row>
    <row r="29" ht="30" customHeight="1" spans="9:12">
      <c r="I29" s="565">
        <v>8</v>
      </c>
      <c r="J29" s="566" t="s">
        <v>729</v>
      </c>
      <c r="K29" s="37"/>
      <c r="L29" s="46"/>
    </row>
    <row r="30" ht="30" customHeight="1" spans="9:12">
      <c r="I30" s="602"/>
      <c r="J30" s="603" t="s">
        <v>604</v>
      </c>
      <c r="K30" s="604"/>
      <c r="L30" s="572"/>
    </row>
    <row r="31" ht="30" customHeight="1" spans="9:9">
      <c r="I31" s="575"/>
    </row>
    <row r="32" ht="26.25" customHeight="1" spans="9:9">
      <c r="I32" s="575"/>
    </row>
    <row r="33" ht="16.5" customHeight="1"/>
    <row r="34" spans="9:9">
      <c r="I34" s="575"/>
    </row>
  </sheetData>
  <mergeCells count="24">
    <mergeCell ref="B4:G4"/>
    <mergeCell ref="I4:L4"/>
    <mergeCell ref="D6:E6"/>
    <mergeCell ref="F6:G6"/>
    <mergeCell ref="I13:J13"/>
    <mergeCell ref="I14:J14"/>
    <mergeCell ref="B15:C15"/>
    <mergeCell ref="B18:G18"/>
    <mergeCell ref="I18:L18"/>
    <mergeCell ref="D20:E20"/>
    <mergeCell ref="F20:G20"/>
    <mergeCell ref="B24:C24"/>
    <mergeCell ref="B6:B7"/>
    <mergeCell ref="B20:B21"/>
    <mergeCell ref="C6:C7"/>
    <mergeCell ref="C20:C21"/>
    <mergeCell ref="I6:I7"/>
    <mergeCell ref="I20:I21"/>
    <mergeCell ref="J6:J7"/>
    <mergeCell ref="J20:J21"/>
    <mergeCell ref="K6:K7"/>
    <mergeCell ref="K20:K21"/>
    <mergeCell ref="L6:L7"/>
    <mergeCell ref="L20:L21"/>
  </mergeCells>
  <pageMargins left="0.118110236220472" right="0.196850393700787" top="0.748031496062992" bottom="0.748031496062992" header="0.31496062992126" footer="0.31496062992126"/>
  <pageSetup paperSize="1" scale="7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1:O31"/>
  <sheetViews>
    <sheetView showGridLines="0" zoomScale="85" zoomScaleNormal="85" topLeftCell="A4" workbookViewId="0">
      <selection activeCell="N20" sqref="N20"/>
    </sheetView>
  </sheetViews>
  <sheetFormatPr defaultColWidth="9" defaultRowHeight="14.25"/>
  <cols>
    <col min="1" max="1" width="3" style="458" customWidth="1"/>
    <col min="2" max="2" width="9.14285714285714" style="458"/>
    <col min="3" max="3" width="61.1428571428571" style="458" customWidth="1"/>
    <col min="4" max="4" width="25.7142857142857" style="458" customWidth="1"/>
    <col min="5" max="5" width="2.28571428571429" style="458" customWidth="1"/>
    <col min="6" max="6" width="9.14285714285714" style="458"/>
    <col min="7" max="7" width="69" style="458" customWidth="1"/>
    <col min="8" max="8" width="25.7142857142857" style="458" customWidth="1"/>
    <col min="9" max="16384" width="9.14285714285714" style="458"/>
  </cols>
  <sheetData>
    <row r="1" ht="15.75" spans="2:8">
      <c r="B1" s="4"/>
      <c r="C1" s="4"/>
      <c r="D1" s="4"/>
      <c r="E1" s="4"/>
      <c r="F1" s="4"/>
      <c r="G1" s="4"/>
      <c r="H1" s="1" t="s">
        <v>730</v>
      </c>
    </row>
    <row r="2" ht="15" spans="2:8">
      <c r="B2" s="4"/>
      <c r="C2" s="4"/>
      <c r="D2" s="4"/>
      <c r="E2" s="4"/>
      <c r="F2" s="4"/>
      <c r="G2" s="4"/>
      <c r="H2" s="491"/>
    </row>
    <row r="3" ht="15" spans="2:8">
      <c r="B3" s="4"/>
      <c r="C3" s="4"/>
      <c r="D3" s="4"/>
      <c r="E3" s="4"/>
      <c r="F3" s="4"/>
      <c r="G3" s="4"/>
      <c r="H3" s="4"/>
    </row>
    <row r="4" ht="18" spans="2:8">
      <c r="B4" s="6" t="s">
        <v>731</v>
      </c>
      <c r="C4" s="6"/>
      <c r="D4" s="6"/>
      <c r="E4" s="6"/>
      <c r="F4" s="6"/>
      <c r="G4" s="6"/>
      <c r="H4" s="6"/>
    </row>
    <row r="5" ht="16.5" spans="2:8">
      <c r="B5" s="7"/>
      <c r="C5" s="7"/>
      <c r="D5" s="7"/>
      <c r="E5" s="7"/>
      <c r="F5" s="4"/>
      <c r="G5" s="4"/>
      <c r="H5" s="4"/>
    </row>
    <row r="6" ht="21" customHeight="1" spans="2:8">
      <c r="B6" s="492" t="s">
        <v>732</v>
      </c>
      <c r="C6" s="136" t="s">
        <v>733</v>
      </c>
      <c r="D6" s="493" t="s">
        <v>734</v>
      </c>
      <c r="E6" s="494"/>
      <c r="F6" s="492" t="s">
        <v>732</v>
      </c>
      <c r="G6" s="136" t="s">
        <v>733</v>
      </c>
      <c r="H6" s="493" t="s">
        <v>734</v>
      </c>
    </row>
    <row r="7" ht="25.5" customHeight="1" spans="2:15">
      <c r="B7" s="495"/>
      <c r="C7" s="141"/>
      <c r="D7" s="496"/>
      <c r="E7" s="497"/>
      <c r="F7" s="495"/>
      <c r="G7" s="141"/>
      <c r="H7" s="496"/>
      <c r="I7" s="540"/>
      <c r="J7" s="457"/>
      <c r="K7" s="540"/>
      <c r="L7" s="457"/>
      <c r="M7" s="540"/>
      <c r="N7" s="540"/>
      <c r="O7" s="540"/>
    </row>
    <row r="8" ht="30" customHeight="1" spans="2:15">
      <c r="B8" s="139"/>
      <c r="C8" s="498" t="s">
        <v>735</v>
      </c>
      <c r="D8" s="499"/>
      <c r="E8" s="500"/>
      <c r="F8" s="501"/>
      <c r="G8" s="502" t="s">
        <v>736</v>
      </c>
      <c r="H8" s="503"/>
      <c r="I8" s="540"/>
      <c r="J8" s="457"/>
      <c r="K8" s="540"/>
      <c r="L8" s="457"/>
      <c r="M8" s="540"/>
      <c r="N8" s="540"/>
      <c r="O8" s="540"/>
    </row>
    <row r="9" s="489" customFormat="1" ht="30" customHeight="1" spans="2:15">
      <c r="B9" s="504"/>
      <c r="C9" s="505" t="s">
        <v>737</v>
      </c>
      <c r="D9" s="506"/>
      <c r="E9" s="507"/>
      <c r="F9" s="508"/>
      <c r="G9" s="505" t="s">
        <v>738</v>
      </c>
      <c r="H9" s="509"/>
      <c r="I9" s="457"/>
      <c r="J9" s="457"/>
      <c r="K9" s="540"/>
      <c r="L9" s="457"/>
      <c r="M9" s="540"/>
      <c r="N9" s="540"/>
      <c r="O9" s="540"/>
    </row>
    <row r="10" ht="30" customHeight="1" spans="2:8">
      <c r="B10" s="510" t="s">
        <v>739</v>
      </c>
      <c r="C10" s="511" t="s">
        <v>740</v>
      </c>
      <c r="D10" s="512"/>
      <c r="E10" s="513"/>
      <c r="F10" s="514" t="s">
        <v>739</v>
      </c>
      <c r="G10" s="511" t="s">
        <v>740</v>
      </c>
      <c r="H10" s="515"/>
    </row>
    <row r="11" ht="30" customHeight="1" spans="2:8">
      <c r="B11" s="510" t="s">
        <v>741</v>
      </c>
      <c r="C11" s="516"/>
      <c r="D11" s="512"/>
      <c r="E11" s="513"/>
      <c r="F11" s="514" t="s">
        <v>741</v>
      </c>
      <c r="G11" s="516"/>
      <c r="H11" s="515"/>
    </row>
    <row r="12" ht="30" customHeight="1" spans="2:8">
      <c r="B12" s="510" t="s">
        <v>742</v>
      </c>
      <c r="C12" s="516"/>
      <c r="D12" s="512"/>
      <c r="E12" s="513"/>
      <c r="F12" s="514" t="s">
        <v>742</v>
      </c>
      <c r="G12" s="516"/>
      <c r="H12" s="515"/>
    </row>
    <row r="13" ht="30" customHeight="1" spans="2:8">
      <c r="B13" s="510" t="s">
        <v>743</v>
      </c>
      <c r="C13" s="516"/>
      <c r="D13" s="512"/>
      <c r="E13" s="513"/>
      <c r="F13" s="514" t="s">
        <v>743</v>
      </c>
      <c r="G13" s="516"/>
      <c r="H13" s="515"/>
    </row>
    <row r="14" s="490" customFormat="1" ht="30" customHeight="1" spans="2:8">
      <c r="B14" s="517"/>
      <c r="C14" s="518" t="s">
        <v>744</v>
      </c>
      <c r="D14" s="512"/>
      <c r="E14" s="519"/>
      <c r="F14" s="520"/>
      <c r="G14" s="518" t="s">
        <v>745</v>
      </c>
      <c r="H14" s="515"/>
    </row>
    <row r="15" ht="30" customHeight="1" spans="2:8">
      <c r="B15" s="510" t="s">
        <v>739</v>
      </c>
      <c r="C15" s="511" t="s">
        <v>740</v>
      </c>
      <c r="D15" s="512"/>
      <c r="E15" s="513"/>
      <c r="F15" s="514" t="s">
        <v>739</v>
      </c>
      <c r="G15" s="511" t="s">
        <v>740</v>
      </c>
      <c r="H15" s="515"/>
    </row>
    <row r="16" ht="30" customHeight="1" spans="2:8">
      <c r="B16" s="521" t="s">
        <v>741</v>
      </c>
      <c r="C16" s="522"/>
      <c r="D16" s="523"/>
      <c r="E16" s="513"/>
      <c r="F16" s="524" t="s">
        <v>741</v>
      </c>
      <c r="G16" s="522"/>
      <c r="H16" s="525"/>
    </row>
    <row r="17" ht="30" customHeight="1" spans="2:8">
      <c r="B17" s="526"/>
      <c r="C17" s="502" t="s">
        <v>746</v>
      </c>
      <c r="D17" s="503"/>
      <c r="E17" s="527"/>
      <c r="F17" s="528"/>
      <c r="G17" s="502" t="s">
        <v>747</v>
      </c>
      <c r="H17" s="503"/>
    </row>
    <row r="18" ht="15.75" spans="2:8">
      <c r="B18" s="529"/>
      <c r="C18" s="530"/>
      <c r="D18" s="531"/>
      <c r="E18" s="532"/>
      <c r="F18" s="531"/>
      <c r="G18" s="531"/>
      <c r="H18" s="533"/>
    </row>
    <row r="19" spans="2:8">
      <c r="B19" s="492" t="s">
        <v>732</v>
      </c>
      <c r="C19" s="136" t="s">
        <v>733</v>
      </c>
      <c r="D19" s="493" t="s">
        <v>734</v>
      </c>
      <c r="E19" s="527"/>
      <c r="F19" s="492" t="s">
        <v>732</v>
      </c>
      <c r="G19" s="136" t="s">
        <v>733</v>
      </c>
      <c r="H19" s="493" t="s">
        <v>734</v>
      </c>
    </row>
    <row r="20" spans="2:8">
      <c r="B20" s="495"/>
      <c r="C20" s="141"/>
      <c r="D20" s="496"/>
      <c r="E20" s="527"/>
      <c r="F20" s="495"/>
      <c r="G20" s="141"/>
      <c r="H20" s="496"/>
    </row>
    <row r="21" ht="30" customHeight="1" spans="2:8">
      <c r="B21" s="501"/>
      <c r="C21" s="502" t="s">
        <v>746</v>
      </c>
      <c r="D21" s="503"/>
      <c r="E21" s="500"/>
      <c r="F21" s="501"/>
      <c r="G21" s="502" t="s">
        <v>747</v>
      </c>
      <c r="H21" s="503"/>
    </row>
    <row r="22" ht="30" customHeight="1" spans="2:8">
      <c r="B22" s="504"/>
      <c r="C22" s="505" t="s">
        <v>748</v>
      </c>
      <c r="D22" s="506"/>
      <c r="E22" s="513"/>
      <c r="F22" s="508"/>
      <c r="G22" s="505" t="s">
        <v>749</v>
      </c>
      <c r="H22" s="509"/>
    </row>
    <row r="23" ht="30" customHeight="1" spans="2:8">
      <c r="B23" s="510" t="s">
        <v>739</v>
      </c>
      <c r="C23" s="511" t="s">
        <v>740</v>
      </c>
      <c r="D23" s="512"/>
      <c r="E23" s="513"/>
      <c r="F23" s="514" t="s">
        <v>739</v>
      </c>
      <c r="G23" s="511" t="s">
        <v>740</v>
      </c>
      <c r="H23" s="515"/>
    </row>
    <row r="24" ht="30" customHeight="1" spans="2:8">
      <c r="B24" s="510" t="s">
        <v>741</v>
      </c>
      <c r="C24" s="516"/>
      <c r="D24" s="512"/>
      <c r="E24" s="513"/>
      <c r="F24" s="514" t="s">
        <v>741</v>
      </c>
      <c r="G24" s="516"/>
      <c r="H24" s="515"/>
    </row>
    <row r="25" ht="30" customHeight="1" spans="2:8">
      <c r="B25" s="510" t="s">
        <v>742</v>
      </c>
      <c r="C25" s="516"/>
      <c r="D25" s="512"/>
      <c r="E25" s="513"/>
      <c r="F25" s="514" t="s">
        <v>742</v>
      </c>
      <c r="G25" s="516"/>
      <c r="H25" s="515"/>
    </row>
    <row r="26" ht="30" customHeight="1" spans="2:8">
      <c r="B26" s="510" t="s">
        <v>743</v>
      </c>
      <c r="C26" s="516"/>
      <c r="D26" s="512"/>
      <c r="E26" s="513"/>
      <c r="F26" s="514" t="s">
        <v>743</v>
      </c>
      <c r="G26" s="516"/>
      <c r="H26" s="515"/>
    </row>
    <row r="27" ht="30" customHeight="1" spans="2:8">
      <c r="B27" s="517"/>
      <c r="C27" s="518" t="s">
        <v>750</v>
      </c>
      <c r="D27" s="534"/>
      <c r="E27" s="519"/>
      <c r="F27" s="520"/>
      <c r="G27" s="518" t="s">
        <v>751</v>
      </c>
      <c r="H27" s="535"/>
    </row>
    <row r="28" ht="30" customHeight="1" spans="2:8">
      <c r="B28" s="510" t="s">
        <v>739</v>
      </c>
      <c r="C28" s="511" t="s">
        <v>740</v>
      </c>
      <c r="D28" s="512"/>
      <c r="E28" s="513"/>
      <c r="F28" s="514" t="s">
        <v>739</v>
      </c>
      <c r="G28" s="511" t="s">
        <v>740</v>
      </c>
      <c r="H28" s="515"/>
    </row>
    <row r="29" ht="30" customHeight="1" spans="2:8">
      <c r="B29" s="521" t="s">
        <v>741</v>
      </c>
      <c r="C29" s="522"/>
      <c r="D29" s="523"/>
      <c r="E29" s="513"/>
      <c r="F29" s="524" t="s">
        <v>741</v>
      </c>
      <c r="G29" s="522"/>
      <c r="H29" s="525"/>
    </row>
    <row r="30" ht="30" customHeight="1" spans="2:8">
      <c r="B30" s="139"/>
      <c r="C30" s="498" t="s">
        <v>736</v>
      </c>
      <c r="D30" s="536"/>
      <c r="E30" s="537"/>
      <c r="F30" s="538"/>
      <c r="G30" s="498" t="s">
        <v>752</v>
      </c>
      <c r="H30" s="499"/>
    </row>
    <row r="31" spans="2:3">
      <c r="B31" s="539"/>
      <c r="C31" s="539"/>
    </row>
  </sheetData>
  <mergeCells count="22">
    <mergeCell ref="B4:H4"/>
    <mergeCell ref="B6:B7"/>
    <mergeCell ref="B19:B20"/>
    <mergeCell ref="C6:C7"/>
    <mergeCell ref="C19:C20"/>
    <mergeCell ref="D6:D7"/>
    <mergeCell ref="D19:D20"/>
    <mergeCell ref="E6:E7"/>
    <mergeCell ref="E17:E20"/>
    <mergeCell ref="F6:F7"/>
    <mergeCell ref="F19:F20"/>
    <mergeCell ref="G6:G7"/>
    <mergeCell ref="G19:G20"/>
    <mergeCell ref="H6:H7"/>
    <mergeCell ref="H19:H20"/>
    <mergeCell ref="I7:I9"/>
    <mergeCell ref="J7:J9"/>
    <mergeCell ref="K7:K9"/>
    <mergeCell ref="L7:L9"/>
    <mergeCell ref="M7:M9"/>
    <mergeCell ref="N7:N9"/>
    <mergeCell ref="O7:O9"/>
  </mergeCells>
  <pageMargins left="0.7" right="0.7" top="0.75" bottom="0.75" header="0.3" footer="0.3"/>
  <pageSetup paperSize="9" scale="65" orientation="landscape"/>
  <headerFooter/>
  <ignoredErrors>
    <ignoredError sqref="B10:B29;F10:F29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6" tint="0.599993896298105"/>
  </sheetPr>
  <dimension ref="A2:O70"/>
  <sheetViews>
    <sheetView showGridLines="0" zoomScale="115" zoomScaleNormal="115" workbookViewId="0">
      <selection activeCell="P34" sqref="P34"/>
    </sheetView>
  </sheetViews>
  <sheetFormatPr defaultColWidth="18" defaultRowHeight="12.75"/>
  <cols>
    <col min="1" max="1" width="2.85714285714286" style="386" customWidth="1"/>
    <col min="2" max="2" width="11.8571428571429" style="386" customWidth="1"/>
    <col min="3" max="4" width="12.7142857142857" style="386" customWidth="1"/>
    <col min="5" max="5" width="12.5714285714286" style="386" customWidth="1"/>
    <col min="6" max="14" width="12.7142857142857" style="386" customWidth="1"/>
    <col min="15" max="15" width="13.4285714285714" style="386" customWidth="1"/>
    <col min="16" max="254" width="9.14285714285714" style="386" customWidth="1"/>
    <col min="255" max="16384" width="18" style="386"/>
  </cols>
  <sheetData>
    <row r="2" spans="14:14">
      <c r="N2" s="477" t="s">
        <v>753</v>
      </c>
    </row>
    <row r="4" ht="15.75" spans="2:14">
      <c r="B4" s="410" t="s">
        <v>754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ht="13.5" spans="2:14"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78" t="s">
        <v>594</v>
      </c>
    </row>
    <row r="6" ht="15" customHeight="1" spans="2:14">
      <c r="B6" s="412" t="s">
        <v>755</v>
      </c>
      <c r="C6" s="413" t="s">
        <v>604</v>
      </c>
      <c r="D6" s="414"/>
      <c r="E6" s="415"/>
      <c r="F6" s="416" t="s">
        <v>756</v>
      </c>
      <c r="G6" s="417"/>
      <c r="H6" s="418"/>
      <c r="I6" s="416" t="s">
        <v>757</v>
      </c>
      <c r="J6" s="417"/>
      <c r="K6" s="418"/>
      <c r="L6" s="416" t="s">
        <v>758</v>
      </c>
      <c r="M6" s="417"/>
      <c r="N6" s="418"/>
    </row>
    <row r="7" customHeight="1" spans="2:14">
      <c r="B7" s="419"/>
      <c r="C7" s="420" t="s">
        <v>734</v>
      </c>
      <c r="D7" s="421" t="s">
        <v>759</v>
      </c>
      <c r="E7" s="422" t="s">
        <v>760</v>
      </c>
      <c r="F7" s="420" t="s">
        <v>734</v>
      </c>
      <c r="G7" s="421" t="s">
        <v>759</v>
      </c>
      <c r="H7" s="422" t="s">
        <v>760</v>
      </c>
      <c r="I7" s="420" t="s">
        <v>734</v>
      </c>
      <c r="J7" s="421" t="s">
        <v>759</v>
      </c>
      <c r="K7" s="422" t="s">
        <v>760</v>
      </c>
      <c r="L7" s="420" t="s">
        <v>734</v>
      </c>
      <c r="M7" s="421" t="s">
        <v>759</v>
      </c>
      <c r="N7" s="422" t="s">
        <v>760</v>
      </c>
    </row>
    <row r="8" ht="21.75" customHeight="1" spans="2:14">
      <c r="B8" s="423"/>
      <c r="C8" s="424"/>
      <c r="D8" s="425"/>
      <c r="E8" s="426"/>
      <c r="F8" s="424"/>
      <c r="G8" s="425"/>
      <c r="H8" s="426"/>
      <c r="I8" s="424"/>
      <c r="J8" s="425"/>
      <c r="K8" s="426"/>
      <c r="L8" s="424"/>
      <c r="M8" s="425"/>
      <c r="N8" s="426"/>
    </row>
    <row r="9" ht="14.25" spans="2:14">
      <c r="B9" s="427" t="s">
        <v>761</v>
      </c>
      <c r="C9" s="428"/>
      <c r="D9" s="429"/>
      <c r="E9" s="430"/>
      <c r="F9" s="431"/>
      <c r="G9" s="432"/>
      <c r="H9" s="433"/>
      <c r="I9" s="431"/>
      <c r="J9" s="432"/>
      <c r="K9" s="433"/>
      <c r="L9" s="462"/>
      <c r="M9" s="429"/>
      <c r="N9" s="433"/>
    </row>
    <row r="10" ht="14.25" spans="2:14">
      <c r="B10" s="434" t="s">
        <v>762</v>
      </c>
      <c r="C10" s="435"/>
      <c r="D10" s="436"/>
      <c r="E10" s="437"/>
      <c r="F10" s="438"/>
      <c r="G10" s="439"/>
      <c r="H10" s="440"/>
      <c r="I10" s="438"/>
      <c r="J10" s="439"/>
      <c r="K10" s="440"/>
      <c r="L10" s="465"/>
      <c r="M10" s="436"/>
      <c r="N10" s="440"/>
    </row>
    <row r="11" ht="14.25" spans="2:14">
      <c r="B11" s="434" t="s">
        <v>763</v>
      </c>
      <c r="C11" s="435"/>
      <c r="D11" s="436"/>
      <c r="E11" s="437"/>
      <c r="F11" s="438"/>
      <c r="G11" s="439"/>
      <c r="H11" s="440"/>
      <c r="I11" s="438"/>
      <c r="J11" s="439"/>
      <c r="K11" s="440"/>
      <c r="L11" s="465"/>
      <c r="M11" s="436"/>
      <c r="N11" s="440"/>
    </row>
    <row r="12" ht="14.25" spans="2:14">
      <c r="B12" s="434" t="s">
        <v>764</v>
      </c>
      <c r="C12" s="435"/>
      <c r="D12" s="436"/>
      <c r="E12" s="437"/>
      <c r="F12" s="438"/>
      <c r="G12" s="439"/>
      <c r="H12" s="440"/>
      <c r="I12" s="438"/>
      <c r="J12" s="439"/>
      <c r="K12" s="440"/>
      <c r="L12" s="465"/>
      <c r="M12" s="436"/>
      <c r="N12" s="440"/>
    </row>
    <row r="13" ht="14.25" spans="2:14">
      <c r="B13" s="434" t="s">
        <v>765</v>
      </c>
      <c r="C13" s="435"/>
      <c r="D13" s="436"/>
      <c r="E13" s="437"/>
      <c r="F13" s="438"/>
      <c r="G13" s="439"/>
      <c r="H13" s="440"/>
      <c r="I13" s="438"/>
      <c r="J13" s="439"/>
      <c r="K13" s="440"/>
      <c r="L13" s="465"/>
      <c r="M13" s="436"/>
      <c r="N13" s="440"/>
    </row>
    <row r="14" ht="14.25" spans="2:14">
      <c r="B14" s="434" t="s">
        <v>766</v>
      </c>
      <c r="C14" s="435"/>
      <c r="D14" s="436"/>
      <c r="E14" s="437"/>
      <c r="F14" s="438"/>
      <c r="G14" s="439"/>
      <c r="H14" s="440"/>
      <c r="I14" s="438"/>
      <c r="J14" s="439"/>
      <c r="K14" s="440"/>
      <c r="L14" s="465"/>
      <c r="M14" s="436"/>
      <c r="N14" s="440"/>
    </row>
    <row r="15" ht="14.25" spans="2:14">
      <c r="B15" s="434" t="s">
        <v>767</v>
      </c>
      <c r="C15" s="435"/>
      <c r="D15" s="436"/>
      <c r="E15" s="437"/>
      <c r="F15" s="438"/>
      <c r="G15" s="439"/>
      <c r="H15" s="440"/>
      <c r="I15" s="438"/>
      <c r="J15" s="439"/>
      <c r="K15" s="440"/>
      <c r="L15" s="465"/>
      <c r="M15" s="436"/>
      <c r="N15" s="440"/>
    </row>
    <row r="16" ht="14.25" spans="2:14">
      <c r="B16" s="434" t="s">
        <v>768</v>
      </c>
      <c r="C16" s="435"/>
      <c r="D16" s="436"/>
      <c r="E16" s="437"/>
      <c r="F16" s="438"/>
      <c r="G16" s="439"/>
      <c r="H16" s="440"/>
      <c r="I16" s="438"/>
      <c r="J16" s="439"/>
      <c r="K16" s="440"/>
      <c r="L16" s="465"/>
      <c r="M16" s="436"/>
      <c r="N16" s="440"/>
    </row>
    <row r="17" ht="14.25" spans="2:14">
      <c r="B17" s="434" t="s">
        <v>769</v>
      </c>
      <c r="C17" s="435"/>
      <c r="D17" s="436"/>
      <c r="E17" s="437"/>
      <c r="F17" s="438"/>
      <c r="G17" s="439"/>
      <c r="H17" s="440"/>
      <c r="I17" s="438"/>
      <c r="J17" s="439"/>
      <c r="K17" s="440"/>
      <c r="L17" s="465"/>
      <c r="M17" s="436"/>
      <c r="N17" s="440"/>
    </row>
    <row r="18" ht="14.25" spans="2:14">
      <c r="B18" s="434" t="s">
        <v>770</v>
      </c>
      <c r="C18" s="435"/>
      <c r="D18" s="436"/>
      <c r="E18" s="437"/>
      <c r="F18" s="438"/>
      <c r="G18" s="439"/>
      <c r="H18" s="440"/>
      <c r="I18" s="438"/>
      <c r="J18" s="439"/>
      <c r="K18" s="440"/>
      <c r="L18" s="465"/>
      <c r="M18" s="436"/>
      <c r="N18" s="440"/>
    </row>
    <row r="19" ht="14.25" spans="2:14">
      <c r="B19" s="434" t="s">
        <v>771</v>
      </c>
      <c r="C19" s="435"/>
      <c r="D19" s="436"/>
      <c r="E19" s="437"/>
      <c r="F19" s="438"/>
      <c r="G19" s="439"/>
      <c r="H19" s="440"/>
      <c r="I19" s="438"/>
      <c r="J19" s="439"/>
      <c r="K19" s="440"/>
      <c r="L19" s="465"/>
      <c r="M19" s="436"/>
      <c r="N19" s="440"/>
    </row>
    <row r="20" ht="14.25" spans="2:14">
      <c r="B20" s="434" t="s">
        <v>772</v>
      </c>
      <c r="C20" s="435"/>
      <c r="D20" s="436"/>
      <c r="E20" s="437"/>
      <c r="F20" s="438"/>
      <c r="G20" s="439"/>
      <c r="H20" s="440"/>
      <c r="I20" s="438"/>
      <c r="J20" s="439"/>
      <c r="K20" s="440"/>
      <c r="L20" s="465"/>
      <c r="M20" s="436"/>
      <c r="N20" s="440"/>
    </row>
    <row r="21" ht="14.25" spans="2:14">
      <c r="B21" s="441" t="s">
        <v>604</v>
      </c>
      <c r="C21" s="435"/>
      <c r="D21" s="442"/>
      <c r="E21" s="443"/>
      <c r="F21" s="444"/>
      <c r="G21" s="445"/>
      <c r="H21" s="446"/>
      <c r="I21" s="444"/>
      <c r="J21" s="445"/>
      <c r="K21" s="446"/>
      <c r="L21" s="479"/>
      <c r="M21" s="480"/>
      <c r="N21" s="440"/>
    </row>
    <row r="22" ht="15" spans="2:14">
      <c r="B22" s="447" t="s">
        <v>773</v>
      </c>
      <c r="C22" s="448"/>
      <c r="D22" s="449"/>
      <c r="E22" s="450"/>
      <c r="F22" s="451"/>
      <c r="G22" s="452"/>
      <c r="H22" s="453"/>
      <c r="I22" s="451"/>
      <c r="J22" s="452"/>
      <c r="K22" s="453"/>
      <c r="L22" s="481"/>
      <c r="M22" s="449"/>
      <c r="N22" s="453"/>
    </row>
    <row r="23" spans="2:13">
      <c r="B23" s="454" t="s">
        <v>774</v>
      </c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</row>
    <row r="24" spans="2:4">
      <c r="B24" s="455" t="s">
        <v>775</v>
      </c>
      <c r="C24" s="455"/>
      <c r="D24" s="455"/>
    </row>
    <row r="28" ht="15.75" spans="2:14">
      <c r="B28" s="410" t="s">
        <v>776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</row>
    <row r="29" ht="15" spans="2:14">
      <c r="B29" s="456"/>
      <c r="C29" s="457"/>
      <c r="D29" s="457"/>
      <c r="E29" s="457"/>
      <c r="F29" s="457"/>
      <c r="G29" s="458"/>
      <c r="H29" s="458"/>
      <c r="I29" s="458"/>
      <c r="J29" s="458"/>
      <c r="K29" s="458"/>
      <c r="L29" s="458"/>
      <c r="M29" s="458"/>
      <c r="N29" s="478" t="s">
        <v>594</v>
      </c>
    </row>
    <row r="30" ht="15" customHeight="1" spans="2:15">
      <c r="B30" s="412" t="s">
        <v>777</v>
      </c>
      <c r="C30" s="413" t="s">
        <v>604</v>
      </c>
      <c r="D30" s="414"/>
      <c r="E30" s="415"/>
      <c r="F30" s="416" t="s">
        <v>778</v>
      </c>
      <c r="G30" s="417"/>
      <c r="H30" s="418"/>
      <c r="I30" s="416" t="s">
        <v>757</v>
      </c>
      <c r="J30" s="417"/>
      <c r="K30" s="418"/>
      <c r="L30" s="416" t="s">
        <v>758</v>
      </c>
      <c r="M30" s="417"/>
      <c r="N30" s="418"/>
      <c r="O30" s="482"/>
    </row>
    <row r="31" customHeight="1" spans="2:14">
      <c r="B31" s="419"/>
      <c r="C31" s="420" t="s">
        <v>734</v>
      </c>
      <c r="D31" s="421" t="s">
        <v>759</v>
      </c>
      <c r="E31" s="422" t="s">
        <v>760</v>
      </c>
      <c r="F31" s="420" t="s">
        <v>734</v>
      </c>
      <c r="G31" s="421" t="s">
        <v>759</v>
      </c>
      <c r="H31" s="422" t="s">
        <v>760</v>
      </c>
      <c r="I31" s="420" t="s">
        <v>734</v>
      </c>
      <c r="J31" s="421" t="s">
        <v>759</v>
      </c>
      <c r="K31" s="422" t="s">
        <v>760</v>
      </c>
      <c r="L31" s="420" t="s">
        <v>734</v>
      </c>
      <c r="M31" s="421" t="s">
        <v>759</v>
      </c>
      <c r="N31" s="422" t="s">
        <v>760</v>
      </c>
    </row>
    <row r="32" ht="21.75" customHeight="1" spans="1:14">
      <c r="A32" s="459"/>
      <c r="B32" s="460"/>
      <c r="C32" s="424"/>
      <c r="D32" s="425"/>
      <c r="E32" s="426"/>
      <c r="F32" s="424"/>
      <c r="G32" s="425"/>
      <c r="H32" s="426"/>
      <c r="I32" s="424"/>
      <c r="J32" s="425"/>
      <c r="K32" s="426"/>
      <c r="L32" s="424"/>
      <c r="M32" s="425"/>
      <c r="N32" s="426"/>
    </row>
    <row r="33" ht="14.25" customHeight="1" spans="1:14">
      <c r="A33" s="459"/>
      <c r="B33" s="461" t="s">
        <v>761</v>
      </c>
      <c r="C33" s="462"/>
      <c r="D33" s="429"/>
      <c r="E33" s="463"/>
      <c r="F33" s="431"/>
      <c r="G33" s="432"/>
      <c r="H33" s="433"/>
      <c r="I33" s="431"/>
      <c r="J33" s="432"/>
      <c r="K33" s="433"/>
      <c r="L33" s="462"/>
      <c r="M33" s="429"/>
      <c r="N33" s="433"/>
    </row>
    <row r="34" ht="14.25" customHeight="1" spans="1:14">
      <c r="A34" s="459"/>
      <c r="B34" s="464" t="s">
        <v>762</v>
      </c>
      <c r="C34" s="465"/>
      <c r="D34" s="436"/>
      <c r="E34" s="466"/>
      <c r="F34" s="438"/>
      <c r="G34" s="439"/>
      <c r="H34" s="440"/>
      <c r="I34" s="438"/>
      <c r="J34" s="439"/>
      <c r="K34" s="440"/>
      <c r="L34" s="465"/>
      <c r="M34" s="436"/>
      <c r="N34" s="440"/>
    </row>
    <row r="35" ht="14.25" customHeight="1" spans="1:14">
      <c r="A35" s="459"/>
      <c r="B35" s="464" t="s">
        <v>763</v>
      </c>
      <c r="C35" s="465"/>
      <c r="D35" s="436"/>
      <c r="E35" s="466"/>
      <c r="F35" s="438"/>
      <c r="G35" s="439"/>
      <c r="H35" s="440"/>
      <c r="I35" s="438"/>
      <c r="J35" s="439"/>
      <c r="K35" s="440"/>
      <c r="L35" s="465"/>
      <c r="M35" s="436"/>
      <c r="N35" s="440"/>
    </row>
    <row r="36" ht="14.25" customHeight="1" spans="1:14">
      <c r="A36" s="459"/>
      <c r="B36" s="464" t="s">
        <v>764</v>
      </c>
      <c r="C36" s="465"/>
      <c r="D36" s="436"/>
      <c r="E36" s="466"/>
      <c r="F36" s="438"/>
      <c r="G36" s="439"/>
      <c r="H36" s="440"/>
      <c r="I36" s="438"/>
      <c r="J36" s="439"/>
      <c r="K36" s="440"/>
      <c r="L36" s="465"/>
      <c r="M36" s="436"/>
      <c r="N36" s="440"/>
    </row>
    <row r="37" ht="14.25" customHeight="1" spans="1:14">
      <c r="A37" s="459"/>
      <c r="B37" s="464" t="s">
        <v>765</v>
      </c>
      <c r="C37" s="465"/>
      <c r="D37" s="436"/>
      <c r="E37" s="466"/>
      <c r="F37" s="438"/>
      <c r="G37" s="439"/>
      <c r="H37" s="440"/>
      <c r="I37" s="438"/>
      <c r="J37" s="439"/>
      <c r="K37" s="440"/>
      <c r="L37" s="465"/>
      <c r="M37" s="436"/>
      <c r="N37" s="440"/>
    </row>
    <row r="38" ht="14.25" customHeight="1" spans="1:14">
      <c r="A38" s="459"/>
      <c r="B38" s="464" t="s">
        <v>766</v>
      </c>
      <c r="C38" s="465"/>
      <c r="D38" s="436"/>
      <c r="E38" s="466"/>
      <c r="F38" s="438"/>
      <c r="G38" s="439"/>
      <c r="H38" s="440"/>
      <c r="I38" s="438"/>
      <c r="J38" s="439"/>
      <c r="K38" s="440"/>
      <c r="L38" s="465"/>
      <c r="M38" s="436"/>
      <c r="N38" s="440"/>
    </row>
    <row r="39" ht="14.25" customHeight="1" spans="1:14">
      <c r="A39" s="459"/>
      <c r="B39" s="464" t="s">
        <v>767</v>
      </c>
      <c r="C39" s="465"/>
      <c r="D39" s="436"/>
      <c r="E39" s="466"/>
      <c r="F39" s="438"/>
      <c r="G39" s="439"/>
      <c r="H39" s="440"/>
      <c r="I39" s="438"/>
      <c r="J39" s="439"/>
      <c r="K39" s="440"/>
      <c r="L39" s="465"/>
      <c r="M39" s="436"/>
      <c r="N39" s="440"/>
    </row>
    <row r="40" ht="14.25" customHeight="1" spans="1:14">
      <c r="A40" s="459"/>
      <c r="B40" s="464" t="s">
        <v>768</v>
      </c>
      <c r="C40" s="465"/>
      <c r="D40" s="436"/>
      <c r="E40" s="466"/>
      <c r="F40" s="438"/>
      <c r="G40" s="439"/>
      <c r="H40" s="440"/>
      <c r="I40" s="438"/>
      <c r="J40" s="439"/>
      <c r="K40" s="440"/>
      <c r="L40" s="465"/>
      <c r="M40" s="436"/>
      <c r="N40" s="440"/>
    </row>
    <row r="41" ht="14.25" customHeight="1" spans="1:14">
      <c r="A41" s="459"/>
      <c r="B41" s="464" t="s">
        <v>769</v>
      </c>
      <c r="C41" s="465"/>
      <c r="D41" s="436"/>
      <c r="E41" s="466"/>
      <c r="F41" s="438"/>
      <c r="G41" s="439"/>
      <c r="H41" s="440"/>
      <c r="I41" s="438"/>
      <c r="J41" s="439"/>
      <c r="K41" s="440"/>
      <c r="L41" s="465"/>
      <c r="M41" s="436"/>
      <c r="N41" s="440"/>
    </row>
    <row r="42" ht="14.25" customHeight="1" spans="1:14">
      <c r="A42" s="459"/>
      <c r="B42" s="464" t="s">
        <v>770</v>
      </c>
      <c r="C42" s="465"/>
      <c r="D42" s="436"/>
      <c r="E42" s="466"/>
      <c r="F42" s="438"/>
      <c r="G42" s="439"/>
      <c r="H42" s="440"/>
      <c r="I42" s="438"/>
      <c r="J42" s="439"/>
      <c r="K42" s="440"/>
      <c r="L42" s="465"/>
      <c r="M42" s="436"/>
      <c r="N42" s="440"/>
    </row>
    <row r="43" ht="14.25" customHeight="1" spans="1:14">
      <c r="A43" s="459"/>
      <c r="B43" s="464" t="s">
        <v>771</v>
      </c>
      <c r="C43" s="465"/>
      <c r="D43" s="436"/>
      <c r="E43" s="466"/>
      <c r="F43" s="438"/>
      <c r="G43" s="439"/>
      <c r="H43" s="440"/>
      <c r="I43" s="438"/>
      <c r="J43" s="439"/>
      <c r="K43" s="440"/>
      <c r="L43" s="465"/>
      <c r="M43" s="436"/>
      <c r="N43" s="440"/>
    </row>
    <row r="44" ht="14.25" customHeight="1" spans="1:14">
      <c r="A44" s="459"/>
      <c r="B44" s="464" t="s">
        <v>772</v>
      </c>
      <c r="C44" s="465"/>
      <c r="D44" s="436"/>
      <c r="E44" s="466"/>
      <c r="F44" s="438"/>
      <c r="G44" s="439"/>
      <c r="H44" s="440"/>
      <c r="I44" s="438"/>
      <c r="J44" s="439"/>
      <c r="K44" s="440"/>
      <c r="L44" s="465"/>
      <c r="M44" s="436"/>
      <c r="N44" s="440"/>
    </row>
    <row r="45" ht="14.25" customHeight="1" spans="1:14">
      <c r="A45" s="459"/>
      <c r="B45" s="467" t="s">
        <v>604</v>
      </c>
      <c r="C45" s="465"/>
      <c r="D45" s="442"/>
      <c r="E45" s="468"/>
      <c r="F45" s="438"/>
      <c r="G45" s="439"/>
      <c r="H45" s="440"/>
      <c r="I45" s="438"/>
      <c r="J45" s="439"/>
      <c r="K45" s="440"/>
      <c r="L45" s="483"/>
      <c r="M45" s="442"/>
      <c r="N45" s="440"/>
    </row>
    <row r="46" ht="14.25" customHeight="1" spans="1:14">
      <c r="A46" s="459"/>
      <c r="B46" s="469" t="s">
        <v>773</v>
      </c>
      <c r="C46" s="470"/>
      <c r="D46" s="449"/>
      <c r="E46" s="471"/>
      <c r="F46" s="451"/>
      <c r="G46" s="452"/>
      <c r="H46" s="453"/>
      <c r="I46" s="451"/>
      <c r="J46" s="452"/>
      <c r="K46" s="453"/>
      <c r="L46" s="481"/>
      <c r="M46" s="449"/>
      <c r="N46" s="453"/>
    </row>
    <row r="47" ht="14.25" spans="2:14">
      <c r="B47" s="472" t="s">
        <v>779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58"/>
    </row>
    <row r="51" ht="15.75" spans="2:14">
      <c r="B51" s="410" t="s">
        <v>780</v>
      </c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</row>
    <row r="52" ht="15" spans="2:14">
      <c r="B52" s="456"/>
      <c r="C52" s="457"/>
      <c r="D52" s="457"/>
      <c r="E52" s="457"/>
      <c r="F52" s="457"/>
      <c r="G52" s="458"/>
      <c r="H52" s="458"/>
      <c r="I52" s="458"/>
      <c r="J52" s="458"/>
      <c r="K52" s="458"/>
      <c r="L52" s="458"/>
      <c r="M52" s="458"/>
      <c r="N52" s="478" t="s">
        <v>594</v>
      </c>
    </row>
    <row r="53" ht="15" customHeight="1" spans="2:14">
      <c r="B53" s="412" t="s">
        <v>777</v>
      </c>
      <c r="C53" s="413" t="s">
        <v>604</v>
      </c>
      <c r="D53" s="414"/>
      <c r="E53" s="415"/>
      <c r="F53" s="416" t="s">
        <v>778</v>
      </c>
      <c r="G53" s="417"/>
      <c r="H53" s="418"/>
      <c r="I53" s="416" t="s">
        <v>757</v>
      </c>
      <c r="J53" s="417"/>
      <c r="K53" s="418"/>
      <c r="L53" s="416" t="s">
        <v>758</v>
      </c>
      <c r="M53" s="417"/>
      <c r="N53" s="418"/>
    </row>
    <row r="54" customHeight="1" spans="2:14">
      <c r="B54" s="419"/>
      <c r="C54" s="420" t="s">
        <v>734</v>
      </c>
      <c r="D54" s="421" t="s">
        <v>759</v>
      </c>
      <c r="E54" s="422" t="s">
        <v>760</v>
      </c>
      <c r="F54" s="420" t="s">
        <v>734</v>
      </c>
      <c r="G54" s="421" t="s">
        <v>759</v>
      </c>
      <c r="H54" s="422" t="s">
        <v>760</v>
      </c>
      <c r="I54" s="420" t="s">
        <v>734</v>
      </c>
      <c r="J54" s="421" t="s">
        <v>759</v>
      </c>
      <c r="K54" s="422" t="s">
        <v>760</v>
      </c>
      <c r="L54" s="420" t="s">
        <v>734</v>
      </c>
      <c r="M54" s="421" t="s">
        <v>759</v>
      </c>
      <c r="N54" s="422" t="s">
        <v>760</v>
      </c>
    </row>
    <row r="55" ht="13.5" spans="2:14">
      <c r="B55" s="423"/>
      <c r="C55" s="424"/>
      <c r="D55" s="425"/>
      <c r="E55" s="426"/>
      <c r="F55" s="424"/>
      <c r="G55" s="425"/>
      <c r="H55" s="426"/>
      <c r="I55" s="424"/>
      <c r="J55" s="425"/>
      <c r="K55" s="426"/>
      <c r="L55" s="424"/>
      <c r="M55" s="425"/>
      <c r="N55" s="426"/>
    </row>
    <row r="56" ht="14.25" spans="2:14">
      <c r="B56" s="473" t="s">
        <v>761</v>
      </c>
      <c r="C56" s="462"/>
      <c r="D56" s="429"/>
      <c r="E56" s="430"/>
      <c r="F56" s="474"/>
      <c r="G56" s="432"/>
      <c r="H56" s="433"/>
      <c r="I56" s="474"/>
      <c r="J56" s="432"/>
      <c r="K56" s="433"/>
      <c r="L56" s="428"/>
      <c r="M56" s="429"/>
      <c r="N56" s="433"/>
    </row>
    <row r="57" ht="14.25" spans="2:14">
      <c r="B57" s="475" t="s">
        <v>762</v>
      </c>
      <c r="C57" s="465"/>
      <c r="D57" s="436"/>
      <c r="E57" s="437"/>
      <c r="F57" s="476"/>
      <c r="G57" s="439"/>
      <c r="H57" s="440"/>
      <c r="I57" s="476"/>
      <c r="J57" s="439"/>
      <c r="K57" s="440"/>
      <c r="L57" s="435"/>
      <c r="M57" s="436"/>
      <c r="N57" s="440"/>
    </row>
    <row r="58" ht="14.25" spans="2:14">
      <c r="B58" s="475" t="s">
        <v>763</v>
      </c>
      <c r="C58" s="465"/>
      <c r="D58" s="436"/>
      <c r="E58" s="437"/>
      <c r="F58" s="476"/>
      <c r="G58" s="439"/>
      <c r="H58" s="440"/>
      <c r="I58" s="476"/>
      <c r="J58" s="439"/>
      <c r="K58" s="440"/>
      <c r="L58" s="435"/>
      <c r="M58" s="436"/>
      <c r="N58" s="440"/>
    </row>
    <row r="59" ht="14.25" spans="2:14">
      <c r="B59" s="475" t="s">
        <v>764</v>
      </c>
      <c r="C59" s="465"/>
      <c r="D59" s="436"/>
      <c r="E59" s="437"/>
      <c r="F59" s="476"/>
      <c r="G59" s="439"/>
      <c r="H59" s="440"/>
      <c r="I59" s="476"/>
      <c r="J59" s="439"/>
      <c r="K59" s="440"/>
      <c r="L59" s="435"/>
      <c r="M59" s="436"/>
      <c r="N59" s="440"/>
    </row>
    <row r="60" ht="14.25" spans="2:14">
      <c r="B60" s="475" t="s">
        <v>765</v>
      </c>
      <c r="C60" s="465"/>
      <c r="D60" s="436"/>
      <c r="E60" s="437"/>
      <c r="F60" s="476"/>
      <c r="G60" s="439"/>
      <c r="H60" s="440"/>
      <c r="I60" s="476"/>
      <c r="J60" s="439"/>
      <c r="K60" s="440"/>
      <c r="L60" s="435"/>
      <c r="M60" s="436"/>
      <c r="N60" s="440"/>
    </row>
    <row r="61" ht="14.25" spans="2:14">
      <c r="B61" s="475" t="s">
        <v>766</v>
      </c>
      <c r="C61" s="465"/>
      <c r="D61" s="436"/>
      <c r="E61" s="437"/>
      <c r="F61" s="476"/>
      <c r="G61" s="439"/>
      <c r="H61" s="440"/>
      <c r="I61" s="476"/>
      <c r="J61" s="439"/>
      <c r="K61" s="440"/>
      <c r="L61" s="435"/>
      <c r="M61" s="436"/>
      <c r="N61" s="440"/>
    </row>
    <row r="62" ht="14.25" spans="2:14">
      <c r="B62" s="475" t="s">
        <v>767</v>
      </c>
      <c r="C62" s="465"/>
      <c r="D62" s="436"/>
      <c r="E62" s="437"/>
      <c r="F62" s="476"/>
      <c r="G62" s="439"/>
      <c r="H62" s="440"/>
      <c r="I62" s="476"/>
      <c r="J62" s="439"/>
      <c r="K62" s="440"/>
      <c r="L62" s="435"/>
      <c r="M62" s="436"/>
      <c r="N62" s="440"/>
    </row>
    <row r="63" ht="14.25" spans="2:14">
      <c r="B63" s="475" t="s">
        <v>768</v>
      </c>
      <c r="C63" s="465"/>
      <c r="D63" s="436"/>
      <c r="E63" s="437"/>
      <c r="F63" s="476"/>
      <c r="G63" s="439"/>
      <c r="H63" s="440"/>
      <c r="I63" s="476"/>
      <c r="J63" s="439"/>
      <c r="K63" s="440"/>
      <c r="L63" s="435"/>
      <c r="M63" s="436"/>
      <c r="N63" s="440"/>
    </row>
    <row r="64" ht="14.25" spans="2:14">
      <c r="B64" s="475" t="s">
        <v>769</v>
      </c>
      <c r="C64" s="465"/>
      <c r="D64" s="436"/>
      <c r="E64" s="437"/>
      <c r="F64" s="476"/>
      <c r="G64" s="439"/>
      <c r="H64" s="440"/>
      <c r="I64" s="476"/>
      <c r="J64" s="439"/>
      <c r="K64" s="440"/>
      <c r="L64" s="435"/>
      <c r="M64" s="436"/>
      <c r="N64" s="440"/>
    </row>
    <row r="65" ht="14.25" spans="2:14">
      <c r="B65" s="475" t="s">
        <v>770</v>
      </c>
      <c r="C65" s="465"/>
      <c r="D65" s="436"/>
      <c r="E65" s="437"/>
      <c r="F65" s="476"/>
      <c r="G65" s="439"/>
      <c r="H65" s="440"/>
      <c r="I65" s="476"/>
      <c r="J65" s="439"/>
      <c r="K65" s="440"/>
      <c r="L65" s="435"/>
      <c r="M65" s="436"/>
      <c r="N65" s="440"/>
    </row>
    <row r="66" ht="14.25" spans="2:14">
      <c r="B66" s="475" t="s">
        <v>771</v>
      </c>
      <c r="C66" s="465"/>
      <c r="D66" s="436"/>
      <c r="E66" s="437"/>
      <c r="F66" s="476"/>
      <c r="G66" s="439"/>
      <c r="H66" s="440"/>
      <c r="I66" s="476"/>
      <c r="J66" s="439"/>
      <c r="K66" s="440"/>
      <c r="L66" s="435"/>
      <c r="M66" s="436"/>
      <c r="N66" s="440"/>
    </row>
    <row r="67" ht="14.25" spans="2:14">
      <c r="B67" s="475" t="s">
        <v>772</v>
      </c>
      <c r="C67" s="465"/>
      <c r="D67" s="436"/>
      <c r="E67" s="437"/>
      <c r="F67" s="476"/>
      <c r="G67" s="439"/>
      <c r="H67" s="440"/>
      <c r="I67" s="476"/>
      <c r="J67" s="439"/>
      <c r="K67" s="440"/>
      <c r="L67" s="435"/>
      <c r="M67" s="436"/>
      <c r="N67" s="440"/>
    </row>
    <row r="68" ht="14.25" spans="2:14">
      <c r="B68" s="484" t="s">
        <v>604</v>
      </c>
      <c r="C68" s="465"/>
      <c r="D68" s="442"/>
      <c r="E68" s="443"/>
      <c r="F68" s="476"/>
      <c r="G68" s="439"/>
      <c r="H68" s="440"/>
      <c r="I68" s="476"/>
      <c r="J68" s="439"/>
      <c r="K68" s="440"/>
      <c r="L68" s="487"/>
      <c r="M68" s="442"/>
      <c r="N68" s="440"/>
    </row>
    <row r="69" ht="15" spans="2:14">
      <c r="B69" s="485" t="s">
        <v>773</v>
      </c>
      <c r="C69" s="470"/>
      <c r="D69" s="449"/>
      <c r="E69" s="450"/>
      <c r="F69" s="486"/>
      <c r="G69" s="452"/>
      <c r="H69" s="453"/>
      <c r="I69" s="486"/>
      <c r="J69" s="452"/>
      <c r="K69" s="453"/>
      <c r="L69" s="488"/>
      <c r="M69" s="449"/>
      <c r="N69" s="453"/>
    </row>
    <row r="70" ht="14.25" spans="2:14">
      <c r="B70" s="472" t="s">
        <v>779</v>
      </c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2"/>
      <c r="N70" s="458"/>
    </row>
  </sheetData>
  <mergeCells count="57">
    <mergeCell ref="B4:N4"/>
    <mergeCell ref="C6:E6"/>
    <mergeCell ref="F6:H6"/>
    <mergeCell ref="I6:K6"/>
    <mergeCell ref="L6:N6"/>
    <mergeCell ref="B23:M23"/>
    <mergeCell ref="B28:N28"/>
    <mergeCell ref="C30:E30"/>
    <mergeCell ref="F30:H30"/>
    <mergeCell ref="I30:K30"/>
    <mergeCell ref="L30:N30"/>
    <mergeCell ref="B47:M47"/>
    <mergeCell ref="B51:N51"/>
    <mergeCell ref="C53:E53"/>
    <mergeCell ref="F53:H53"/>
    <mergeCell ref="I53:K53"/>
    <mergeCell ref="L53:N53"/>
    <mergeCell ref="B70:M70"/>
    <mergeCell ref="B6:B8"/>
    <mergeCell ref="B30:B32"/>
    <mergeCell ref="B53:B55"/>
    <mergeCell ref="C7:C8"/>
    <mergeCell ref="C31:C32"/>
    <mergeCell ref="C54:C55"/>
    <mergeCell ref="D7:D8"/>
    <mergeCell ref="D31:D32"/>
    <mergeCell ref="D54:D55"/>
    <mergeCell ref="E7:E8"/>
    <mergeCell ref="E31:E32"/>
    <mergeCell ref="E54:E55"/>
    <mergeCell ref="F7:F8"/>
    <mergeCell ref="F31:F32"/>
    <mergeCell ref="F54:F55"/>
    <mergeCell ref="G7:G8"/>
    <mergeCell ref="G31:G32"/>
    <mergeCell ref="G54:G55"/>
    <mergeCell ref="H7:H8"/>
    <mergeCell ref="H31:H32"/>
    <mergeCell ref="H54:H55"/>
    <mergeCell ref="I7:I8"/>
    <mergeCell ref="I31:I32"/>
    <mergeCell ref="I54:I55"/>
    <mergeCell ref="J7:J8"/>
    <mergeCell ref="J31:J32"/>
    <mergeCell ref="J54:J55"/>
    <mergeCell ref="K7:K8"/>
    <mergeCell ref="K31:K32"/>
    <mergeCell ref="K54:K55"/>
    <mergeCell ref="L7:L8"/>
    <mergeCell ref="L31:L32"/>
    <mergeCell ref="L54:L55"/>
    <mergeCell ref="M7:M8"/>
    <mergeCell ref="M31:M32"/>
    <mergeCell ref="M54:M55"/>
    <mergeCell ref="N7:N8"/>
    <mergeCell ref="N31:N32"/>
    <mergeCell ref="N54:N55"/>
  </mergeCells>
  <printOptions horizontalCentered="1"/>
  <pageMargins left="0.31496062992126" right="0.31496062992126" top="0.748031496062992" bottom="0.748031496062992" header="0.31496062992126" footer="0.31496062992126"/>
  <pageSetup paperSize="1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6" tint="0.599993896298105"/>
  </sheetPr>
  <dimension ref="B1:G10"/>
  <sheetViews>
    <sheetView showGridLines="0" zoomScale="115" zoomScaleNormal="115" workbookViewId="0">
      <selection activeCell="N28" sqref="N28"/>
    </sheetView>
  </sheetViews>
  <sheetFormatPr defaultColWidth="9" defaultRowHeight="12.75" outlineLevelCol="6"/>
  <cols>
    <col min="1" max="1" width="1" style="386" customWidth="1"/>
    <col min="2" max="2" width="19.7142857142857" style="386" customWidth="1"/>
    <col min="3" max="3" width="20.7142857142857" style="386" customWidth="1"/>
    <col min="4" max="4" width="19.1428571428571" style="386" customWidth="1"/>
    <col min="5" max="5" width="20.7142857142857" style="386" customWidth="1"/>
    <col min="6" max="6" width="18.2857142857143" style="386" customWidth="1"/>
    <col min="7" max="7" width="18.8571428571429" style="386" customWidth="1"/>
    <col min="8" max="16384" width="9.14285714285714" style="386"/>
  </cols>
  <sheetData>
    <row r="1" spans="7:7">
      <c r="G1" s="387" t="s">
        <v>781</v>
      </c>
    </row>
    <row r="3" ht="18" customHeight="1" spans="2:7">
      <c r="B3" s="388" t="s">
        <v>782</v>
      </c>
      <c r="C3" s="388"/>
      <c r="D3" s="388"/>
      <c r="E3" s="388"/>
      <c r="F3" s="388"/>
      <c r="G3" s="388"/>
    </row>
    <row r="4" ht="18" customHeight="1" spans="2:7">
      <c r="B4" s="389"/>
      <c r="C4" s="390"/>
      <c r="D4" s="390"/>
      <c r="E4" s="390"/>
      <c r="F4" s="390"/>
      <c r="G4" s="387" t="s">
        <v>594</v>
      </c>
    </row>
    <row r="5" ht="20.1" customHeight="1" spans="2:7">
      <c r="B5" s="391"/>
      <c r="C5" s="392"/>
      <c r="D5" s="393" t="s">
        <v>783</v>
      </c>
      <c r="E5" s="394"/>
      <c r="F5" s="393" t="s">
        <v>784</v>
      </c>
      <c r="G5" s="394"/>
    </row>
    <row r="6" ht="20.1" customHeight="1" spans="2:7">
      <c r="B6" s="395"/>
      <c r="C6" s="396"/>
      <c r="D6" s="397" t="s">
        <v>785</v>
      </c>
      <c r="E6" s="398" t="s">
        <v>786</v>
      </c>
      <c r="F6" s="397" t="s">
        <v>785</v>
      </c>
      <c r="G6" s="398" t="s">
        <v>786</v>
      </c>
    </row>
    <row r="7" ht="20.1" customHeight="1" spans="2:7">
      <c r="B7" s="399" t="s">
        <v>787</v>
      </c>
      <c r="C7" s="400" t="s">
        <v>788</v>
      </c>
      <c r="D7" s="401"/>
      <c r="E7" s="402"/>
      <c r="F7" s="401"/>
      <c r="G7" s="402"/>
    </row>
    <row r="8" ht="20.1" customHeight="1" spans="2:7">
      <c r="B8" s="403"/>
      <c r="C8" s="404" t="s">
        <v>789</v>
      </c>
      <c r="D8" s="405"/>
      <c r="E8" s="406"/>
      <c r="F8" s="405"/>
      <c r="G8" s="406"/>
    </row>
    <row r="9" ht="20.1" customHeight="1" spans="2:7">
      <c r="B9" s="407" t="s">
        <v>790</v>
      </c>
      <c r="C9" s="408" t="s">
        <v>788</v>
      </c>
      <c r="D9" s="401"/>
      <c r="E9" s="402"/>
      <c r="F9" s="401"/>
      <c r="G9" s="402"/>
    </row>
    <row r="10" ht="20.1" customHeight="1" spans="2:7">
      <c r="B10" s="409"/>
      <c r="C10" s="404" t="s">
        <v>789</v>
      </c>
      <c r="D10" s="405"/>
      <c r="E10" s="406"/>
      <c r="F10" s="405"/>
      <c r="G10" s="406"/>
    </row>
  </sheetData>
  <mergeCells count="6">
    <mergeCell ref="B3:G3"/>
    <mergeCell ref="D5:E5"/>
    <mergeCell ref="F5:G5"/>
    <mergeCell ref="B7:B8"/>
    <mergeCell ref="B9:B10"/>
    <mergeCell ref="B5:C6"/>
  </mergeCell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theme="6" tint="0.599993896298105"/>
  </sheetPr>
  <dimension ref="A2:O49"/>
  <sheetViews>
    <sheetView showGridLines="0" zoomScale="115" zoomScaleNormal="115" workbookViewId="0">
      <selection activeCell="Q31" sqref="Q31"/>
    </sheetView>
  </sheetViews>
  <sheetFormatPr defaultColWidth="18" defaultRowHeight="12.75"/>
  <cols>
    <col min="1" max="1" width="2.85714285714286" style="271" customWidth="1"/>
    <col min="2" max="2" width="11.8571428571429" style="271" customWidth="1"/>
    <col min="3" max="4" width="12.7142857142857" style="271" customWidth="1"/>
    <col min="5" max="5" width="12.5714285714286" style="271" customWidth="1"/>
    <col min="6" max="14" width="12.7142857142857" style="271" customWidth="1"/>
    <col min="15" max="15" width="13.4285714285714" style="271" customWidth="1"/>
    <col min="16" max="254" width="9.14285714285714" style="271" customWidth="1"/>
    <col min="255" max="16384" width="18" style="271"/>
  </cols>
  <sheetData>
    <row r="2" spans="14:14">
      <c r="N2" s="316" t="s">
        <v>791</v>
      </c>
    </row>
    <row r="5" ht="15.75" customHeight="1" spans="2:14">
      <c r="B5" s="272" t="s">
        <v>792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ht="15.75" customHeight="1" spans="2:14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ht="15" spans="2:14">
      <c r="B7" s="341"/>
      <c r="C7" s="342"/>
      <c r="D7" s="342"/>
      <c r="E7" s="342"/>
      <c r="F7" s="342"/>
      <c r="G7" s="47"/>
      <c r="H7" s="47"/>
      <c r="I7" s="47"/>
      <c r="J7" s="47"/>
      <c r="K7" s="47"/>
      <c r="L7" s="47"/>
      <c r="M7" s="47"/>
      <c r="N7" s="318" t="s">
        <v>594</v>
      </c>
    </row>
    <row r="8" ht="15" customHeight="1" spans="2:15">
      <c r="B8" s="343" t="s">
        <v>793</v>
      </c>
      <c r="C8" s="344" t="s">
        <v>604</v>
      </c>
      <c r="D8" s="345"/>
      <c r="E8" s="346"/>
      <c r="F8" s="303" t="s">
        <v>778</v>
      </c>
      <c r="G8" s="347"/>
      <c r="H8" s="348"/>
      <c r="I8" s="303" t="s">
        <v>757</v>
      </c>
      <c r="J8" s="347"/>
      <c r="K8" s="348"/>
      <c r="L8" s="303" t="s">
        <v>758</v>
      </c>
      <c r="M8" s="347"/>
      <c r="N8" s="348"/>
      <c r="O8" s="381"/>
    </row>
    <row r="9" customHeight="1" spans="2:14">
      <c r="B9" s="349"/>
      <c r="C9" s="350" t="s">
        <v>734</v>
      </c>
      <c r="D9" s="351" t="s">
        <v>759</v>
      </c>
      <c r="E9" s="352" t="s">
        <v>760</v>
      </c>
      <c r="F9" s="350" t="s">
        <v>734</v>
      </c>
      <c r="G9" s="351" t="s">
        <v>759</v>
      </c>
      <c r="H9" s="352" t="s">
        <v>760</v>
      </c>
      <c r="I9" s="350" t="s">
        <v>734</v>
      </c>
      <c r="J9" s="351" t="s">
        <v>759</v>
      </c>
      <c r="K9" s="352" t="s">
        <v>760</v>
      </c>
      <c r="L9" s="350" t="s">
        <v>734</v>
      </c>
      <c r="M9" s="351" t="s">
        <v>759</v>
      </c>
      <c r="N9" s="352" t="s">
        <v>760</v>
      </c>
    </row>
    <row r="10" ht="21.75" customHeight="1" spans="1:14">
      <c r="A10" s="353"/>
      <c r="B10" s="354"/>
      <c r="C10" s="355"/>
      <c r="D10" s="356"/>
      <c r="E10" s="357"/>
      <c r="F10" s="355"/>
      <c r="G10" s="356"/>
      <c r="H10" s="357"/>
      <c r="I10" s="355"/>
      <c r="J10" s="356"/>
      <c r="K10" s="357"/>
      <c r="L10" s="355"/>
      <c r="M10" s="356"/>
      <c r="N10" s="357"/>
    </row>
    <row r="11" ht="14.25" customHeight="1" spans="1:14">
      <c r="A11" s="353"/>
      <c r="B11" s="358" t="s">
        <v>761</v>
      </c>
      <c r="C11" s="337"/>
      <c r="D11" s="287"/>
      <c r="E11" s="359"/>
      <c r="F11" s="360"/>
      <c r="G11" s="226"/>
      <c r="H11" s="267"/>
      <c r="I11" s="360"/>
      <c r="J11" s="226"/>
      <c r="K11" s="267"/>
      <c r="L11" s="337"/>
      <c r="M11" s="287"/>
      <c r="N11" s="267"/>
    </row>
    <row r="12" ht="14.25" customHeight="1" spans="1:14">
      <c r="A12" s="353"/>
      <c r="B12" s="361" t="s">
        <v>762</v>
      </c>
      <c r="C12" s="309"/>
      <c r="D12" s="289"/>
      <c r="E12" s="362"/>
      <c r="F12" s="363"/>
      <c r="G12" s="231"/>
      <c r="H12" s="268"/>
      <c r="I12" s="363"/>
      <c r="J12" s="231"/>
      <c r="K12" s="268"/>
      <c r="L12" s="309"/>
      <c r="M12" s="289"/>
      <c r="N12" s="268"/>
    </row>
    <row r="13" ht="14.25" customHeight="1" spans="1:14">
      <c r="A13" s="353"/>
      <c r="B13" s="361" t="s">
        <v>763</v>
      </c>
      <c r="C13" s="309"/>
      <c r="D13" s="289"/>
      <c r="E13" s="362"/>
      <c r="F13" s="363"/>
      <c r="G13" s="231"/>
      <c r="H13" s="268"/>
      <c r="I13" s="363"/>
      <c r="J13" s="231"/>
      <c r="K13" s="268"/>
      <c r="L13" s="309"/>
      <c r="M13" s="289"/>
      <c r="N13" s="268"/>
    </row>
    <row r="14" ht="14.25" customHeight="1" spans="1:14">
      <c r="A14" s="353"/>
      <c r="B14" s="361" t="s">
        <v>764</v>
      </c>
      <c r="C14" s="309"/>
      <c r="D14" s="289"/>
      <c r="E14" s="362"/>
      <c r="F14" s="363"/>
      <c r="G14" s="231"/>
      <c r="H14" s="268"/>
      <c r="I14" s="363"/>
      <c r="J14" s="231"/>
      <c r="K14" s="268"/>
      <c r="L14" s="309"/>
      <c r="M14" s="289"/>
      <c r="N14" s="268"/>
    </row>
    <row r="15" ht="14.25" customHeight="1" spans="1:14">
      <c r="A15" s="353"/>
      <c r="B15" s="361" t="s">
        <v>765</v>
      </c>
      <c r="C15" s="309"/>
      <c r="D15" s="289"/>
      <c r="E15" s="362"/>
      <c r="F15" s="363"/>
      <c r="G15" s="231"/>
      <c r="H15" s="268"/>
      <c r="I15" s="363"/>
      <c r="J15" s="231"/>
      <c r="K15" s="268"/>
      <c r="L15" s="309"/>
      <c r="M15" s="289"/>
      <c r="N15" s="268"/>
    </row>
    <row r="16" ht="14.25" customHeight="1" spans="1:14">
      <c r="A16" s="353"/>
      <c r="B16" s="361" t="s">
        <v>766</v>
      </c>
      <c r="C16" s="309"/>
      <c r="D16" s="289"/>
      <c r="E16" s="362"/>
      <c r="F16" s="363"/>
      <c r="G16" s="231"/>
      <c r="H16" s="268"/>
      <c r="I16" s="363"/>
      <c r="J16" s="231"/>
      <c r="K16" s="268"/>
      <c r="L16" s="309"/>
      <c r="M16" s="289"/>
      <c r="N16" s="268"/>
    </row>
    <row r="17" ht="14.25" customHeight="1" spans="1:14">
      <c r="A17" s="353"/>
      <c r="B17" s="361" t="s">
        <v>767</v>
      </c>
      <c r="C17" s="309"/>
      <c r="D17" s="289"/>
      <c r="E17" s="362"/>
      <c r="F17" s="363"/>
      <c r="G17" s="231"/>
      <c r="H17" s="268"/>
      <c r="I17" s="363"/>
      <c r="J17" s="231"/>
      <c r="K17" s="268"/>
      <c r="L17" s="309"/>
      <c r="M17" s="289"/>
      <c r="N17" s="268"/>
    </row>
    <row r="18" ht="14.25" customHeight="1" spans="1:14">
      <c r="A18" s="353"/>
      <c r="B18" s="361" t="s">
        <v>768</v>
      </c>
      <c r="C18" s="309"/>
      <c r="D18" s="289"/>
      <c r="E18" s="362"/>
      <c r="F18" s="363"/>
      <c r="G18" s="231"/>
      <c r="H18" s="268"/>
      <c r="I18" s="363"/>
      <c r="J18" s="231"/>
      <c r="K18" s="268"/>
      <c r="L18" s="309"/>
      <c r="M18" s="289"/>
      <c r="N18" s="268"/>
    </row>
    <row r="19" ht="14.25" customHeight="1" spans="1:14">
      <c r="A19" s="353"/>
      <c r="B19" s="361" t="s">
        <v>769</v>
      </c>
      <c r="C19" s="309"/>
      <c r="D19" s="289"/>
      <c r="E19" s="362"/>
      <c r="F19" s="363"/>
      <c r="G19" s="231"/>
      <c r="H19" s="268"/>
      <c r="I19" s="363"/>
      <c r="J19" s="231"/>
      <c r="K19" s="268"/>
      <c r="L19" s="309"/>
      <c r="M19" s="289"/>
      <c r="N19" s="268"/>
    </row>
    <row r="20" ht="14.25" customHeight="1" spans="1:14">
      <c r="A20" s="353"/>
      <c r="B20" s="361" t="s">
        <v>770</v>
      </c>
      <c r="C20" s="309"/>
      <c r="D20" s="289"/>
      <c r="E20" s="362"/>
      <c r="F20" s="363"/>
      <c r="G20" s="231"/>
      <c r="H20" s="268"/>
      <c r="I20" s="363"/>
      <c r="J20" s="231"/>
      <c r="K20" s="268"/>
      <c r="L20" s="309"/>
      <c r="M20" s="289"/>
      <c r="N20" s="268"/>
    </row>
    <row r="21" ht="14.25" customHeight="1" spans="1:14">
      <c r="A21" s="353"/>
      <c r="B21" s="361" t="s">
        <v>771</v>
      </c>
      <c r="C21" s="309"/>
      <c r="D21" s="289"/>
      <c r="E21" s="362"/>
      <c r="F21" s="363"/>
      <c r="G21" s="231"/>
      <c r="H21" s="268"/>
      <c r="I21" s="363"/>
      <c r="J21" s="231"/>
      <c r="K21" s="268"/>
      <c r="L21" s="309"/>
      <c r="M21" s="289"/>
      <c r="N21" s="268"/>
    </row>
    <row r="22" ht="14.25" customHeight="1" spans="1:14">
      <c r="A22" s="353"/>
      <c r="B22" s="361" t="s">
        <v>772</v>
      </c>
      <c r="C22" s="309"/>
      <c r="D22" s="289"/>
      <c r="E22" s="362"/>
      <c r="F22" s="363"/>
      <c r="G22" s="231"/>
      <c r="H22" s="268"/>
      <c r="I22" s="363"/>
      <c r="J22" s="231"/>
      <c r="K22" s="268"/>
      <c r="L22" s="309"/>
      <c r="M22" s="289"/>
      <c r="N22" s="268"/>
    </row>
    <row r="23" ht="14.25" customHeight="1" spans="1:14">
      <c r="A23" s="353"/>
      <c r="B23" s="364" t="s">
        <v>604</v>
      </c>
      <c r="C23" s="309"/>
      <c r="D23" s="365"/>
      <c r="E23" s="366"/>
      <c r="F23" s="363"/>
      <c r="G23" s="231"/>
      <c r="H23" s="268"/>
      <c r="I23" s="363"/>
      <c r="J23" s="231"/>
      <c r="K23" s="268"/>
      <c r="L23" s="382"/>
      <c r="M23" s="365"/>
      <c r="N23" s="268"/>
    </row>
    <row r="24" ht="14.25" customHeight="1" spans="1:14">
      <c r="A24" s="353"/>
      <c r="B24" s="367" t="s">
        <v>773</v>
      </c>
      <c r="C24" s="311"/>
      <c r="D24" s="368"/>
      <c r="E24" s="369"/>
      <c r="F24" s="370"/>
      <c r="G24" s="257"/>
      <c r="H24" s="269"/>
      <c r="I24" s="370"/>
      <c r="J24" s="257"/>
      <c r="K24" s="269"/>
      <c r="L24" s="383"/>
      <c r="M24" s="368"/>
      <c r="N24" s="269"/>
    </row>
    <row r="25" ht="14.25" spans="2:14">
      <c r="B25" s="371" t="s">
        <v>779</v>
      </c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47"/>
    </row>
    <row r="29" ht="15.75" customHeight="1" spans="2:14">
      <c r="B29" s="272" t="s">
        <v>794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</row>
    <row r="30" ht="15.75" customHeight="1" spans="2:14"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</row>
    <row r="31" ht="15" spans="2:14">
      <c r="B31" s="341"/>
      <c r="C31" s="342"/>
      <c r="D31" s="342"/>
      <c r="E31" s="342"/>
      <c r="F31" s="342"/>
      <c r="G31" s="47"/>
      <c r="H31" s="47"/>
      <c r="I31" s="47"/>
      <c r="J31" s="47"/>
      <c r="K31" s="47"/>
      <c r="L31" s="47"/>
      <c r="M31" s="47"/>
      <c r="N31" s="318" t="s">
        <v>594</v>
      </c>
    </row>
    <row r="32" ht="15" customHeight="1" spans="2:14">
      <c r="B32" s="343" t="s">
        <v>795</v>
      </c>
      <c r="C32" s="344" t="s">
        <v>604</v>
      </c>
      <c r="D32" s="345"/>
      <c r="E32" s="346"/>
      <c r="F32" s="303" t="s">
        <v>778</v>
      </c>
      <c r="G32" s="347"/>
      <c r="H32" s="348"/>
      <c r="I32" s="303" t="s">
        <v>757</v>
      </c>
      <c r="J32" s="347"/>
      <c r="K32" s="348"/>
      <c r="L32" s="303" t="s">
        <v>758</v>
      </c>
      <c r="M32" s="347"/>
      <c r="N32" s="348"/>
    </row>
    <row r="33" customHeight="1" spans="2:14">
      <c r="B33" s="349"/>
      <c r="C33" s="350" t="s">
        <v>734</v>
      </c>
      <c r="D33" s="351" t="s">
        <v>759</v>
      </c>
      <c r="E33" s="352" t="s">
        <v>760</v>
      </c>
      <c r="F33" s="350" t="s">
        <v>734</v>
      </c>
      <c r="G33" s="351" t="s">
        <v>759</v>
      </c>
      <c r="H33" s="352" t="s">
        <v>760</v>
      </c>
      <c r="I33" s="350" t="s">
        <v>734</v>
      </c>
      <c r="J33" s="351" t="s">
        <v>759</v>
      </c>
      <c r="K33" s="352" t="s">
        <v>760</v>
      </c>
      <c r="L33" s="350" t="s">
        <v>734</v>
      </c>
      <c r="M33" s="351" t="s">
        <v>759</v>
      </c>
      <c r="N33" s="352" t="s">
        <v>760</v>
      </c>
    </row>
    <row r="34" ht="13.5" spans="2:14">
      <c r="B34" s="277"/>
      <c r="C34" s="355"/>
      <c r="D34" s="356"/>
      <c r="E34" s="357"/>
      <c r="F34" s="355"/>
      <c r="G34" s="356"/>
      <c r="H34" s="357"/>
      <c r="I34" s="355"/>
      <c r="J34" s="356"/>
      <c r="K34" s="357"/>
      <c r="L34" s="355"/>
      <c r="M34" s="356"/>
      <c r="N34" s="357"/>
    </row>
    <row r="35" ht="14.25" spans="2:14">
      <c r="B35" s="372" t="s">
        <v>761</v>
      </c>
      <c r="C35" s="337"/>
      <c r="D35" s="287"/>
      <c r="E35" s="373"/>
      <c r="F35" s="374"/>
      <c r="G35" s="226"/>
      <c r="H35" s="267"/>
      <c r="I35" s="374"/>
      <c r="J35" s="226"/>
      <c r="K35" s="267"/>
      <c r="L35" s="286"/>
      <c r="M35" s="287"/>
      <c r="N35" s="267"/>
    </row>
    <row r="36" ht="14.25" spans="2:14">
      <c r="B36" s="375" t="s">
        <v>762</v>
      </c>
      <c r="C36" s="309"/>
      <c r="D36" s="289"/>
      <c r="E36" s="376"/>
      <c r="F36" s="255"/>
      <c r="G36" s="231"/>
      <c r="H36" s="268"/>
      <c r="I36" s="255"/>
      <c r="J36" s="231"/>
      <c r="K36" s="268"/>
      <c r="L36" s="290"/>
      <c r="M36" s="289"/>
      <c r="N36" s="268"/>
    </row>
    <row r="37" ht="14.25" spans="2:14">
      <c r="B37" s="375" t="s">
        <v>763</v>
      </c>
      <c r="C37" s="309"/>
      <c r="D37" s="289"/>
      <c r="E37" s="376"/>
      <c r="F37" s="255"/>
      <c r="G37" s="231"/>
      <c r="H37" s="268"/>
      <c r="I37" s="255"/>
      <c r="J37" s="231"/>
      <c r="K37" s="268"/>
      <c r="L37" s="290"/>
      <c r="M37" s="289"/>
      <c r="N37" s="268"/>
    </row>
    <row r="38" ht="14.25" spans="2:14">
      <c r="B38" s="375" t="s">
        <v>764</v>
      </c>
      <c r="C38" s="309"/>
      <c r="D38" s="289"/>
      <c r="E38" s="376"/>
      <c r="F38" s="255"/>
      <c r="G38" s="231"/>
      <c r="H38" s="268"/>
      <c r="I38" s="255"/>
      <c r="J38" s="231"/>
      <c r="K38" s="268"/>
      <c r="L38" s="290"/>
      <c r="M38" s="289"/>
      <c r="N38" s="268"/>
    </row>
    <row r="39" ht="14.25" spans="2:14">
      <c r="B39" s="375" t="s">
        <v>765</v>
      </c>
      <c r="C39" s="309"/>
      <c r="D39" s="289"/>
      <c r="E39" s="376"/>
      <c r="F39" s="255"/>
      <c r="G39" s="231"/>
      <c r="H39" s="268"/>
      <c r="I39" s="255"/>
      <c r="J39" s="231"/>
      <c r="K39" s="268"/>
      <c r="L39" s="290"/>
      <c r="M39" s="289"/>
      <c r="N39" s="268"/>
    </row>
    <row r="40" ht="14.25" spans="2:14">
      <c r="B40" s="375" t="s">
        <v>766</v>
      </c>
      <c r="C40" s="309"/>
      <c r="D40" s="289"/>
      <c r="E40" s="376"/>
      <c r="F40" s="255"/>
      <c r="G40" s="231"/>
      <c r="H40" s="268"/>
      <c r="I40" s="255"/>
      <c r="J40" s="231"/>
      <c r="K40" s="268"/>
      <c r="L40" s="290"/>
      <c r="M40" s="289"/>
      <c r="N40" s="268"/>
    </row>
    <row r="41" ht="14.25" spans="2:14">
      <c r="B41" s="375" t="s">
        <v>767</v>
      </c>
      <c r="C41" s="309"/>
      <c r="D41" s="289"/>
      <c r="E41" s="376"/>
      <c r="F41" s="255"/>
      <c r="G41" s="231"/>
      <c r="H41" s="268"/>
      <c r="I41" s="255"/>
      <c r="J41" s="231"/>
      <c r="K41" s="268"/>
      <c r="L41" s="290"/>
      <c r="M41" s="289"/>
      <c r="N41" s="268"/>
    </row>
    <row r="42" ht="14.25" spans="2:14">
      <c r="B42" s="375" t="s">
        <v>768</v>
      </c>
      <c r="C42" s="309"/>
      <c r="D42" s="289"/>
      <c r="E42" s="376"/>
      <c r="F42" s="255"/>
      <c r="G42" s="231"/>
      <c r="H42" s="268"/>
      <c r="I42" s="255"/>
      <c r="J42" s="231"/>
      <c r="K42" s="268"/>
      <c r="L42" s="290"/>
      <c r="M42" s="289"/>
      <c r="N42" s="268"/>
    </row>
    <row r="43" ht="14.25" spans="2:14">
      <c r="B43" s="375" t="s">
        <v>769</v>
      </c>
      <c r="C43" s="309"/>
      <c r="D43" s="289"/>
      <c r="E43" s="376"/>
      <c r="F43" s="255"/>
      <c r="G43" s="231"/>
      <c r="H43" s="268"/>
      <c r="I43" s="255"/>
      <c r="J43" s="231"/>
      <c r="K43" s="268"/>
      <c r="L43" s="290"/>
      <c r="M43" s="289"/>
      <c r="N43" s="268"/>
    </row>
    <row r="44" ht="14.25" spans="2:14">
      <c r="B44" s="375" t="s">
        <v>770</v>
      </c>
      <c r="C44" s="309"/>
      <c r="D44" s="289"/>
      <c r="E44" s="376"/>
      <c r="F44" s="255"/>
      <c r="G44" s="231"/>
      <c r="H44" s="268"/>
      <c r="I44" s="255"/>
      <c r="J44" s="231"/>
      <c r="K44" s="268"/>
      <c r="L44" s="290"/>
      <c r="M44" s="289"/>
      <c r="N44" s="268"/>
    </row>
    <row r="45" ht="14.25" spans="2:14">
      <c r="B45" s="375" t="s">
        <v>771</v>
      </c>
      <c r="C45" s="309"/>
      <c r="D45" s="289"/>
      <c r="E45" s="376"/>
      <c r="F45" s="255"/>
      <c r="G45" s="231"/>
      <c r="H45" s="268"/>
      <c r="I45" s="255"/>
      <c r="J45" s="231"/>
      <c r="K45" s="268"/>
      <c r="L45" s="290"/>
      <c r="M45" s="289"/>
      <c r="N45" s="268"/>
    </row>
    <row r="46" ht="14.25" spans="2:14">
      <c r="B46" s="375" t="s">
        <v>772</v>
      </c>
      <c r="C46" s="309"/>
      <c r="D46" s="289"/>
      <c r="E46" s="376"/>
      <c r="F46" s="255"/>
      <c r="G46" s="231"/>
      <c r="H46" s="268"/>
      <c r="I46" s="255"/>
      <c r="J46" s="231"/>
      <c r="K46" s="268"/>
      <c r="L46" s="290"/>
      <c r="M46" s="289"/>
      <c r="N46" s="268"/>
    </row>
    <row r="47" ht="14.25" spans="2:14">
      <c r="B47" s="377" t="s">
        <v>604</v>
      </c>
      <c r="C47" s="309"/>
      <c r="D47" s="365"/>
      <c r="E47" s="378"/>
      <c r="F47" s="255"/>
      <c r="G47" s="231"/>
      <c r="H47" s="268"/>
      <c r="I47" s="255"/>
      <c r="J47" s="231"/>
      <c r="K47" s="268"/>
      <c r="L47" s="384"/>
      <c r="M47" s="365"/>
      <c r="N47" s="268"/>
    </row>
    <row r="48" ht="15" spans="2:14">
      <c r="B48" s="379" t="s">
        <v>773</v>
      </c>
      <c r="C48" s="311"/>
      <c r="D48" s="368"/>
      <c r="E48" s="380"/>
      <c r="F48" s="256"/>
      <c r="G48" s="257"/>
      <c r="H48" s="269"/>
      <c r="I48" s="256"/>
      <c r="J48" s="257"/>
      <c r="K48" s="269"/>
      <c r="L48" s="385"/>
      <c r="M48" s="368"/>
      <c r="N48" s="269"/>
    </row>
    <row r="49" ht="14.25" spans="2:14">
      <c r="B49" s="371" t="s">
        <v>779</v>
      </c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47"/>
    </row>
  </sheetData>
  <mergeCells count="38">
    <mergeCell ref="C8:E8"/>
    <mergeCell ref="F8:H8"/>
    <mergeCell ref="I8:K8"/>
    <mergeCell ref="L8:N8"/>
    <mergeCell ref="B25:M25"/>
    <mergeCell ref="C32:E32"/>
    <mergeCell ref="F32:H32"/>
    <mergeCell ref="I32:K32"/>
    <mergeCell ref="L32:N32"/>
    <mergeCell ref="B49:M49"/>
    <mergeCell ref="B8:B10"/>
    <mergeCell ref="B32:B34"/>
    <mergeCell ref="C9:C10"/>
    <mergeCell ref="C33:C34"/>
    <mergeCell ref="D9:D10"/>
    <mergeCell ref="D33:D34"/>
    <mergeCell ref="E9:E10"/>
    <mergeCell ref="E33:E34"/>
    <mergeCell ref="F9:F10"/>
    <mergeCell ref="F33:F34"/>
    <mergeCell ref="G9:G10"/>
    <mergeCell ref="G33:G34"/>
    <mergeCell ref="H9:H10"/>
    <mergeCell ref="H33:H34"/>
    <mergeCell ref="I9:I10"/>
    <mergeCell ref="I33:I34"/>
    <mergeCell ref="J9:J10"/>
    <mergeCell ref="J33:J34"/>
    <mergeCell ref="K9:K10"/>
    <mergeCell ref="K33:K34"/>
    <mergeCell ref="L9:L10"/>
    <mergeCell ref="L33:L34"/>
    <mergeCell ref="M9:M10"/>
    <mergeCell ref="M33:M34"/>
    <mergeCell ref="N9:N10"/>
    <mergeCell ref="N33:N34"/>
    <mergeCell ref="B29:N30"/>
    <mergeCell ref="B5:N6"/>
  </mergeCells>
  <printOptions horizontalCentered="1"/>
  <pageMargins left="0.31496062992126" right="0.31496062992126" top="0.748031496062992" bottom="0.748031496062992" header="0.31496062992126" footer="0.31496062992126"/>
  <pageSetup paperSize="1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6" tint="0.599993896298105"/>
  </sheetPr>
  <dimension ref="B1:L44"/>
  <sheetViews>
    <sheetView showGridLines="0" zoomScale="115" zoomScaleNormal="115" workbookViewId="0">
      <selection activeCell="P27" sqref="P27"/>
    </sheetView>
  </sheetViews>
  <sheetFormatPr defaultColWidth="9" defaultRowHeight="12.75"/>
  <cols>
    <col min="1" max="1" width="3.85714285714286" style="271" customWidth="1"/>
    <col min="2" max="2" width="9.14285714285714" style="271"/>
    <col min="3" max="13" width="12.7142857142857" style="271" customWidth="1"/>
    <col min="14" max="16384" width="9.14285714285714" style="271"/>
  </cols>
  <sheetData>
    <row r="1" spans="10:10">
      <c r="J1" s="316" t="s">
        <v>796</v>
      </c>
    </row>
    <row r="2" ht="20.25" customHeight="1" spans="2:12">
      <c r="B2" s="272" t="s">
        <v>797</v>
      </c>
      <c r="C2" s="272"/>
      <c r="D2" s="272"/>
      <c r="E2" s="272"/>
      <c r="F2" s="272"/>
      <c r="G2" s="272"/>
      <c r="H2" s="272"/>
      <c r="I2" s="272"/>
      <c r="J2" s="272"/>
      <c r="K2" s="317"/>
      <c r="L2" s="317"/>
    </row>
    <row r="3" ht="15" spans="2:12">
      <c r="B3" s="47"/>
      <c r="C3" s="47"/>
      <c r="D3" s="47"/>
      <c r="E3" s="47"/>
      <c r="F3" s="47"/>
      <c r="G3" s="47"/>
      <c r="H3" s="47"/>
      <c r="I3" s="47"/>
      <c r="J3" s="318" t="s">
        <v>594</v>
      </c>
      <c r="K3" s="47"/>
      <c r="L3" s="319"/>
    </row>
    <row r="4" ht="30" customHeight="1" spans="2:12">
      <c r="B4" s="323" t="s">
        <v>798</v>
      </c>
      <c r="C4" s="274" t="s">
        <v>799</v>
      </c>
      <c r="D4" s="275"/>
      <c r="E4" s="275"/>
      <c r="F4" s="276"/>
      <c r="G4" s="275" t="s">
        <v>800</v>
      </c>
      <c r="H4" s="275"/>
      <c r="I4" s="275"/>
      <c r="J4" s="276"/>
      <c r="K4" s="320"/>
      <c r="L4" s="320"/>
    </row>
    <row r="5" ht="26.25" spans="2:12">
      <c r="B5" s="324"/>
      <c r="C5" s="325" t="s">
        <v>801</v>
      </c>
      <c r="D5" s="326" t="s">
        <v>802</v>
      </c>
      <c r="E5" s="326" t="s">
        <v>803</v>
      </c>
      <c r="F5" s="327" t="s">
        <v>804</v>
      </c>
      <c r="G5" s="325" t="s">
        <v>801</v>
      </c>
      <c r="H5" s="326" t="s">
        <v>802</v>
      </c>
      <c r="I5" s="326" t="s">
        <v>803</v>
      </c>
      <c r="J5" s="327" t="s">
        <v>804</v>
      </c>
      <c r="K5" s="321"/>
      <c r="L5" s="321"/>
    </row>
    <row r="6" ht="13.5" spans="2:12">
      <c r="B6" s="328"/>
      <c r="C6" s="282" t="s">
        <v>805</v>
      </c>
      <c r="D6" s="283">
        <v>1</v>
      </c>
      <c r="E6" s="283">
        <v>2</v>
      </c>
      <c r="F6" s="284">
        <v>3</v>
      </c>
      <c r="G6" s="282" t="s">
        <v>805</v>
      </c>
      <c r="H6" s="283">
        <v>1</v>
      </c>
      <c r="I6" s="283">
        <v>2</v>
      </c>
      <c r="J6" s="284">
        <v>3</v>
      </c>
      <c r="K6" s="321"/>
      <c r="L6" s="321"/>
    </row>
    <row r="7" ht="14.25" spans="2:12">
      <c r="B7" s="285" t="s">
        <v>761</v>
      </c>
      <c r="C7" s="329">
        <f>D7+(E7*F7)</f>
        <v>0</v>
      </c>
      <c r="D7" s="287"/>
      <c r="E7" s="226"/>
      <c r="F7" s="267"/>
      <c r="G7" s="286">
        <f>H7+(I7*J7)</f>
        <v>0</v>
      </c>
      <c r="H7" s="287"/>
      <c r="I7" s="226"/>
      <c r="J7" s="267"/>
      <c r="K7" s="47"/>
      <c r="L7" s="47"/>
    </row>
    <row r="8" ht="14.25" spans="2:12">
      <c r="B8" s="288" t="s">
        <v>762</v>
      </c>
      <c r="C8" s="329">
        <f t="shared" ref="C8:C18" si="0">D8+(E8*F8)</f>
        <v>0</v>
      </c>
      <c r="D8" s="289"/>
      <c r="E8" s="231"/>
      <c r="F8" s="268"/>
      <c r="G8" s="286">
        <f t="shared" ref="G8:G18" si="1">H8+(I8*J8)</f>
        <v>0</v>
      </c>
      <c r="H8" s="289"/>
      <c r="I8" s="231"/>
      <c r="J8" s="268"/>
      <c r="K8" s="47"/>
      <c r="L8" s="47"/>
    </row>
    <row r="9" ht="14.25" spans="2:12">
      <c r="B9" s="288" t="s">
        <v>763</v>
      </c>
      <c r="C9" s="329">
        <f t="shared" si="0"/>
        <v>0</v>
      </c>
      <c r="D9" s="289"/>
      <c r="E9" s="231"/>
      <c r="F9" s="268"/>
      <c r="G9" s="286">
        <f t="shared" si="1"/>
        <v>0</v>
      </c>
      <c r="H9" s="289"/>
      <c r="I9" s="231"/>
      <c r="J9" s="268"/>
      <c r="K9" s="47"/>
      <c r="L9" s="47"/>
    </row>
    <row r="10" ht="14.25" spans="2:12">
      <c r="B10" s="288" t="s">
        <v>764</v>
      </c>
      <c r="C10" s="329">
        <f t="shared" si="0"/>
        <v>0</v>
      </c>
      <c r="D10" s="289"/>
      <c r="E10" s="231"/>
      <c r="F10" s="268"/>
      <c r="G10" s="286">
        <f t="shared" si="1"/>
        <v>0</v>
      </c>
      <c r="H10" s="289"/>
      <c r="I10" s="231"/>
      <c r="J10" s="268"/>
      <c r="K10" s="47"/>
      <c r="L10" s="47"/>
    </row>
    <row r="11" ht="14.25" spans="2:12">
      <c r="B11" s="288" t="s">
        <v>765</v>
      </c>
      <c r="C11" s="329">
        <f t="shared" si="0"/>
        <v>0</v>
      </c>
      <c r="D11" s="289"/>
      <c r="E11" s="231"/>
      <c r="F11" s="268"/>
      <c r="G11" s="286">
        <f t="shared" si="1"/>
        <v>0</v>
      </c>
      <c r="H11" s="289"/>
      <c r="I11" s="231"/>
      <c r="J11" s="268"/>
      <c r="K11" s="47"/>
      <c r="L11" s="47"/>
    </row>
    <row r="12" ht="14.25" spans="2:12">
      <c r="B12" s="288" t="s">
        <v>766</v>
      </c>
      <c r="C12" s="329">
        <f t="shared" si="0"/>
        <v>0</v>
      </c>
      <c r="D12" s="289"/>
      <c r="E12" s="231"/>
      <c r="F12" s="268"/>
      <c r="G12" s="286">
        <f t="shared" si="1"/>
        <v>0</v>
      </c>
      <c r="H12" s="289"/>
      <c r="I12" s="231"/>
      <c r="J12" s="268"/>
      <c r="K12" s="47"/>
      <c r="L12" s="47"/>
    </row>
    <row r="13" ht="14.25" spans="2:12">
      <c r="B13" s="288" t="s">
        <v>767</v>
      </c>
      <c r="C13" s="329">
        <f t="shared" si="0"/>
        <v>0</v>
      </c>
      <c r="D13" s="289"/>
      <c r="E13" s="231"/>
      <c r="F13" s="268"/>
      <c r="G13" s="286">
        <f t="shared" si="1"/>
        <v>0</v>
      </c>
      <c r="H13" s="289"/>
      <c r="I13" s="231"/>
      <c r="J13" s="268"/>
      <c r="K13" s="47"/>
      <c r="L13" s="47"/>
    </row>
    <row r="14" ht="14.25" spans="2:12">
      <c r="B14" s="288" t="s">
        <v>768</v>
      </c>
      <c r="C14" s="329">
        <f t="shared" si="0"/>
        <v>0</v>
      </c>
      <c r="D14" s="289"/>
      <c r="E14" s="231"/>
      <c r="F14" s="268"/>
      <c r="G14" s="286">
        <f t="shared" si="1"/>
        <v>0</v>
      </c>
      <c r="H14" s="289"/>
      <c r="I14" s="231"/>
      <c r="J14" s="268"/>
      <c r="K14" s="47"/>
      <c r="L14" s="47"/>
    </row>
    <row r="15" ht="14.25" spans="2:12">
      <c r="B15" s="288" t="s">
        <v>769</v>
      </c>
      <c r="C15" s="329">
        <f t="shared" si="0"/>
        <v>0</v>
      </c>
      <c r="D15" s="289"/>
      <c r="E15" s="231"/>
      <c r="F15" s="268"/>
      <c r="G15" s="286">
        <f t="shared" si="1"/>
        <v>0</v>
      </c>
      <c r="H15" s="289"/>
      <c r="I15" s="231"/>
      <c r="J15" s="268"/>
      <c r="K15" s="47"/>
      <c r="L15" s="47"/>
    </row>
    <row r="16" ht="14.25" spans="2:12">
      <c r="B16" s="288" t="s">
        <v>770</v>
      </c>
      <c r="C16" s="329">
        <f t="shared" si="0"/>
        <v>0</v>
      </c>
      <c r="D16" s="289"/>
      <c r="E16" s="231"/>
      <c r="F16" s="268"/>
      <c r="G16" s="286">
        <f t="shared" si="1"/>
        <v>0</v>
      </c>
      <c r="H16" s="289"/>
      <c r="I16" s="231"/>
      <c r="J16" s="268"/>
      <c r="K16" s="47"/>
      <c r="L16" s="47"/>
    </row>
    <row r="17" ht="14.25" spans="2:12">
      <c r="B17" s="288" t="s">
        <v>771</v>
      </c>
      <c r="C17" s="329">
        <f t="shared" si="0"/>
        <v>0</v>
      </c>
      <c r="D17" s="289"/>
      <c r="E17" s="231"/>
      <c r="F17" s="268"/>
      <c r="G17" s="286">
        <f t="shared" si="1"/>
        <v>0</v>
      </c>
      <c r="H17" s="289"/>
      <c r="I17" s="231"/>
      <c r="J17" s="268"/>
      <c r="K17" s="47"/>
      <c r="L17" s="47"/>
    </row>
    <row r="18" ht="15" spans="2:12">
      <c r="B18" s="291" t="s">
        <v>772</v>
      </c>
      <c r="C18" s="329">
        <f t="shared" si="0"/>
        <v>0</v>
      </c>
      <c r="D18" s="292"/>
      <c r="E18" s="257"/>
      <c r="F18" s="269"/>
      <c r="G18" s="286">
        <f t="shared" si="1"/>
        <v>0</v>
      </c>
      <c r="H18" s="292"/>
      <c r="I18" s="257"/>
      <c r="J18" s="269"/>
      <c r="K18" s="47"/>
      <c r="L18" s="47"/>
    </row>
    <row r="19" ht="15" spans="2:12">
      <c r="B19" s="294" t="s">
        <v>604</v>
      </c>
      <c r="C19" s="295">
        <f>SUM(C7:C18)</f>
        <v>0</v>
      </c>
      <c r="D19" s="296"/>
      <c r="E19" s="296"/>
      <c r="F19" s="297"/>
      <c r="G19" s="295">
        <f>SUM(G7:G18)</f>
        <v>0</v>
      </c>
      <c r="H19" s="296"/>
      <c r="I19" s="296"/>
      <c r="J19" s="297"/>
      <c r="K19" s="47"/>
      <c r="L19" s="47"/>
    </row>
    <row r="20" ht="15" spans="2:12">
      <c r="B20" s="298" t="s">
        <v>773</v>
      </c>
      <c r="C20" s="330"/>
      <c r="D20" s="331"/>
      <c r="E20" s="332"/>
      <c r="F20" s="333"/>
      <c r="G20" s="330"/>
      <c r="H20" s="331"/>
      <c r="I20" s="332"/>
      <c r="J20" s="333"/>
      <c r="K20" s="47"/>
      <c r="L20" s="47"/>
    </row>
    <row r="24" ht="20.25" customHeight="1" spans="2:12">
      <c r="B24" s="272" t="s">
        <v>806</v>
      </c>
      <c r="C24" s="272"/>
      <c r="D24" s="272"/>
      <c r="E24" s="272"/>
      <c r="F24" s="272"/>
      <c r="G24" s="272"/>
      <c r="H24" s="272"/>
      <c r="I24" s="272"/>
      <c r="J24" s="272"/>
      <c r="K24" s="322"/>
      <c r="L24" s="322"/>
    </row>
    <row r="25" ht="15" spans="2:12">
      <c r="B25" s="302"/>
      <c r="C25" s="302"/>
      <c r="D25" s="302"/>
      <c r="E25" s="302"/>
      <c r="F25" s="302"/>
      <c r="G25" s="302"/>
      <c r="H25" s="47"/>
      <c r="I25" s="47"/>
      <c r="J25" s="318" t="s">
        <v>594</v>
      </c>
      <c r="K25" s="47"/>
      <c r="L25" s="319"/>
    </row>
    <row r="26" ht="30" customHeight="1" spans="2:10">
      <c r="B26" s="334" t="s">
        <v>798</v>
      </c>
      <c r="C26" s="304" t="s">
        <v>807</v>
      </c>
      <c r="D26" s="275"/>
      <c r="E26" s="275"/>
      <c r="F26" s="275"/>
      <c r="G26" s="274" t="s">
        <v>808</v>
      </c>
      <c r="H26" s="275"/>
      <c r="I26" s="275"/>
      <c r="J26" s="276"/>
    </row>
    <row r="27" ht="30" customHeight="1" spans="2:10">
      <c r="B27" s="335"/>
      <c r="C27" s="326" t="s">
        <v>801</v>
      </c>
      <c r="D27" s="326" t="s">
        <v>802</v>
      </c>
      <c r="E27" s="326" t="s">
        <v>803</v>
      </c>
      <c r="F27" s="327" t="s">
        <v>804</v>
      </c>
      <c r="G27" s="325" t="s">
        <v>801</v>
      </c>
      <c r="H27" s="326" t="s">
        <v>802</v>
      </c>
      <c r="I27" s="326" t="s">
        <v>803</v>
      </c>
      <c r="J27" s="327" t="s">
        <v>804</v>
      </c>
    </row>
    <row r="28" ht="13.5" spans="2:10">
      <c r="B28" s="336"/>
      <c r="C28" s="283" t="s">
        <v>805</v>
      </c>
      <c r="D28" s="283">
        <v>1</v>
      </c>
      <c r="E28" s="283">
        <v>2</v>
      </c>
      <c r="F28" s="284">
        <v>3</v>
      </c>
      <c r="G28" s="282" t="s">
        <v>805</v>
      </c>
      <c r="H28" s="283">
        <v>1</v>
      </c>
      <c r="I28" s="283">
        <v>2</v>
      </c>
      <c r="J28" s="284">
        <v>3</v>
      </c>
    </row>
    <row r="29" ht="14.25" spans="2:10">
      <c r="B29" s="307" t="s">
        <v>761</v>
      </c>
      <c r="C29" s="287">
        <f>D29+(E29*F29)</f>
        <v>0</v>
      </c>
      <c r="D29" s="287"/>
      <c r="E29" s="226"/>
      <c r="F29" s="267"/>
      <c r="G29" s="286">
        <f>H29+(I29*J29)</f>
        <v>0</v>
      </c>
      <c r="H29" s="287"/>
      <c r="I29" s="226"/>
      <c r="J29" s="267"/>
    </row>
    <row r="30" ht="14.25" spans="2:10">
      <c r="B30" s="308" t="s">
        <v>762</v>
      </c>
      <c r="C30" s="287">
        <f t="shared" ref="C30:C40" si="2">D30+(E30*F30)</f>
        <v>0</v>
      </c>
      <c r="D30" s="289"/>
      <c r="E30" s="231"/>
      <c r="F30" s="231"/>
      <c r="G30" s="337">
        <f t="shared" ref="G30:G40" si="3">H30+(I30*J30)</f>
        <v>0</v>
      </c>
      <c r="H30" s="289"/>
      <c r="I30" s="231"/>
      <c r="J30" s="268"/>
    </row>
    <row r="31" ht="14.25" spans="2:10">
      <c r="B31" s="308" t="s">
        <v>763</v>
      </c>
      <c r="C31" s="287">
        <f t="shared" si="2"/>
        <v>0</v>
      </c>
      <c r="D31" s="289"/>
      <c r="E31" s="231"/>
      <c r="F31" s="231"/>
      <c r="G31" s="337">
        <f t="shared" si="3"/>
        <v>0</v>
      </c>
      <c r="H31" s="289"/>
      <c r="I31" s="231"/>
      <c r="J31" s="268"/>
    </row>
    <row r="32" ht="14.25" spans="2:10">
      <c r="B32" s="308" t="s">
        <v>764</v>
      </c>
      <c r="C32" s="287">
        <f t="shared" si="2"/>
        <v>0</v>
      </c>
      <c r="D32" s="289"/>
      <c r="E32" s="231"/>
      <c r="F32" s="231"/>
      <c r="G32" s="337">
        <f t="shared" si="3"/>
        <v>0</v>
      </c>
      <c r="H32" s="289"/>
      <c r="I32" s="231"/>
      <c r="J32" s="268"/>
    </row>
    <row r="33" ht="14.25" spans="2:10">
      <c r="B33" s="308" t="s">
        <v>765</v>
      </c>
      <c r="C33" s="287">
        <f t="shared" si="2"/>
        <v>0</v>
      </c>
      <c r="D33" s="289"/>
      <c r="E33" s="231"/>
      <c r="F33" s="231"/>
      <c r="G33" s="337">
        <f t="shared" si="3"/>
        <v>0</v>
      </c>
      <c r="H33" s="289"/>
      <c r="I33" s="231"/>
      <c r="J33" s="268"/>
    </row>
    <row r="34" ht="14.25" spans="2:10">
      <c r="B34" s="308" t="s">
        <v>766</v>
      </c>
      <c r="C34" s="287">
        <f t="shared" si="2"/>
        <v>0</v>
      </c>
      <c r="D34" s="289"/>
      <c r="E34" s="231"/>
      <c r="F34" s="231"/>
      <c r="G34" s="337">
        <f t="shared" si="3"/>
        <v>0</v>
      </c>
      <c r="H34" s="289"/>
      <c r="I34" s="231"/>
      <c r="J34" s="268"/>
    </row>
    <row r="35" ht="14.25" spans="2:10">
      <c r="B35" s="308" t="s">
        <v>767</v>
      </c>
      <c r="C35" s="287">
        <f t="shared" si="2"/>
        <v>0</v>
      </c>
      <c r="D35" s="289"/>
      <c r="E35" s="231"/>
      <c r="F35" s="231"/>
      <c r="G35" s="337">
        <f t="shared" si="3"/>
        <v>0</v>
      </c>
      <c r="H35" s="289"/>
      <c r="I35" s="231"/>
      <c r="J35" s="268"/>
    </row>
    <row r="36" ht="14.25" spans="2:10">
      <c r="B36" s="308" t="s">
        <v>768</v>
      </c>
      <c r="C36" s="287">
        <f t="shared" si="2"/>
        <v>0</v>
      </c>
      <c r="D36" s="289"/>
      <c r="E36" s="231"/>
      <c r="F36" s="231"/>
      <c r="G36" s="337">
        <f t="shared" si="3"/>
        <v>0</v>
      </c>
      <c r="H36" s="289"/>
      <c r="I36" s="231"/>
      <c r="J36" s="268"/>
    </row>
    <row r="37" ht="14.25" spans="2:10">
      <c r="B37" s="308" t="s">
        <v>769</v>
      </c>
      <c r="C37" s="287">
        <f t="shared" si="2"/>
        <v>0</v>
      </c>
      <c r="D37" s="289"/>
      <c r="E37" s="231"/>
      <c r="F37" s="231"/>
      <c r="G37" s="337">
        <f t="shared" si="3"/>
        <v>0</v>
      </c>
      <c r="H37" s="289"/>
      <c r="I37" s="231"/>
      <c r="J37" s="268"/>
    </row>
    <row r="38" ht="14.25" spans="2:10">
      <c r="B38" s="308" t="s">
        <v>770</v>
      </c>
      <c r="C38" s="287">
        <f t="shared" si="2"/>
        <v>0</v>
      </c>
      <c r="D38" s="289"/>
      <c r="E38" s="231"/>
      <c r="F38" s="231"/>
      <c r="G38" s="337">
        <f t="shared" si="3"/>
        <v>0</v>
      </c>
      <c r="H38" s="289"/>
      <c r="I38" s="231"/>
      <c r="J38" s="268"/>
    </row>
    <row r="39" ht="14.25" spans="2:10">
      <c r="B39" s="308" t="s">
        <v>771</v>
      </c>
      <c r="C39" s="287">
        <f t="shared" si="2"/>
        <v>0</v>
      </c>
      <c r="D39" s="289"/>
      <c r="E39" s="231"/>
      <c r="F39" s="231"/>
      <c r="G39" s="337">
        <f t="shared" si="3"/>
        <v>0</v>
      </c>
      <c r="H39" s="289"/>
      <c r="I39" s="231"/>
      <c r="J39" s="268"/>
    </row>
    <row r="40" ht="15" spans="2:10">
      <c r="B40" s="310" t="s">
        <v>772</v>
      </c>
      <c r="C40" s="287">
        <f t="shared" si="2"/>
        <v>0</v>
      </c>
      <c r="D40" s="292"/>
      <c r="E40" s="257"/>
      <c r="F40" s="257"/>
      <c r="G40" s="337">
        <f t="shared" si="3"/>
        <v>0</v>
      </c>
      <c r="H40" s="292"/>
      <c r="I40" s="257"/>
      <c r="J40" s="269"/>
    </row>
    <row r="41" ht="13.5" spans="2:10">
      <c r="B41" s="312" t="s">
        <v>604</v>
      </c>
      <c r="C41" s="296">
        <f>SUM(C29:C40)</f>
        <v>0</v>
      </c>
      <c r="D41" s="296"/>
      <c r="E41" s="296"/>
      <c r="F41" s="296"/>
      <c r="G41" s="313">
        <f>SUM(G29:G40)</f>
        <v>0</v>
      </c>
      <c r="H41" s="296"/>
      <c r="I41" s="296"/>
      <c r="J41" s="297"/>
    </row>
    <row r="42" ht="15" spans="2:10">
      <c r="B42" s="314" t="s">
        <v>773</v>
      </c>
      <c r="C42" s="331"/>
      <c r="D42" s="331"/>
      <c r="E42" s="332"/>
      <c r="F42" s="332"/>
      <c r="G42" s="338"/>
      <c r="H42" s="331"/>
      <c r="I42" s="332"/>
      <c r="J42" s="333"/>
    </row>
    <row r="43" ht="14.25" spans="2:12">
      <c r="B43" s="339"/>
      <c r="C43" s="340"/>
      <c r="D43" s="340"/>
      <c r="E43" s="47"/>
      <c r="F43" s="47"/>
      <c r="G43" s="47"/>
      <c r="H43" s="340"/>
      <c r="I43" s="340"/>
      <c r="J43" s="47"/>
      <c r="K43" s="47"/>
      <c r="L43" s="47"/>
    </row>
    <row r="44" ht="14.25" spans="2:12">
      <c r="B44" s="339"/>
      <c r="C44" s="340"/>
      <c r="D44" s="340"/>
      <c r="E44" s="47"/>
      <c r="F44" s="47"/>
      <c r="G44" s="47"/>
      <c r="H44" s="340"/>
      <c r="I44" s="340"/>
      <c r="J44" s="47"/>
      <c r="K44" s="47"/>
      <c r="L44" s="47"/>
    </row>
  </sheetData>
  <mergeCells count="8">
    <mergeCell ref="B2:J2"/>
    <mergeCell ref="C4:F4"/>
    <mergeCell ref="G4:J4"/>
    <mergeCell ref="B24:J24"/>
    <mergeCell ref="C26:F26"/>
    <mergeCell ref="G26:J26"/>
    <mergeCell ref="B4:B5"/>
    <mergeCell ref="B26:B27"/>
  </mergeCells>
  <printOptions horizontalCentered="1"/>
  <pageMargins left="0.15748031496063" right="0.354330708661417" top="0.984251968503937" bottom="0.984251968503937" header="0.511811023622047" footer="0.511811023622047"/>
  <pageSetup paperSize="1" scale="85" orientation="portrait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0" tint="-0.149998474074526"/>
  </sheetPr>
  <dimension ref="A1:H80"/>
  <sheetViews>
    <sheetView showGridLines="0" workbookViewId="0">
      <selection activeCell="I13" sqref="I13"/>
    </sheetView>
  </sheetViews>
  <sheetFormatPr defaultColWidth="9" defaultRowHeight="15.75" outlineLevelCol="7"/>
  <cols>
    <col min="1" max="1" width="3" style="699" customWidth="1"/>
    <col min="2" max="2" width="18.7142857142857" style="699" customWidth="1"/>
    <col min="3" max="3" width="69.7142857142857" style="699" customWidth="1"/>
    <col min="4" max="4" width="9.14285714285714" style="699"/>
    <col min="5" max="6" width="15.7142857142857" style="699" customWidth="1"/>
    <col min="7" max="16384" width="9.14285714285714" style="699"/>
  </cols>
  <sheetData>
    <row r="1" spans="6:8">
      <c r="F1" s="1010" t="s">
        <v>322</v>
      </c>
      <c r="G1" s="41"/>
      <c r="H1" s="41"/>
    </row>
    <row r="2" ht="20.25" customHeight="1" spans="2:6">
      <c r="B2" s="2" t="s">
        <v>323</v>
      </c>
      <c r="C2" s="2"/>
      <c r="D2" s="2"/>
      <c r="E2" s="2"/>
      <c r="F2" s="2"/>
    </row>
    <row r="3" ht="12" customHeight="1" spans="2:6">
      <c r="B3" s="2" t="s">
        <v>324</v>
      </c>
      <c r="C3" s="2"/>
      <c r="D3" s="2"/>
      <c r="E3" s="2"/>
      <c r="F3" s="2"/>
    </row>
    <row r="4" spans="6:6">
      <c r="F4" s="1011" t="s">
        <v>2</v>
      </c>
    </row>
    <row r="5" ht="40.5" customHeight="1" spans="1:6">
      <c r="A5" s="715"/>
      <c r="B5" s="1012" t="s">
        <v>3</v>
      </c>
      <c r="C5" s="995" t="s">
        <v>4</v>
      </c>
      <c r="D5" s="995" t="s">
        <v>5</v>
      </c>
      <c r="E5" s="996" t="s">
        <v>325</v>
      </c>
      <c r="F5" s="1013" t="s">
        <v>326</v>
      </c>
    </row>
    <row r="6" ht="16.5" customHeight="1" spans="1:6">
      <c r="A6" s="715"/>
      <c r="B6" s="712">
        <v>1</v>
      </c>
      <c r="C6" s="713">
        <v>2</v>
      </c>
      <c r="D6" s="713">
        <v>3</v>
      </c>
      <c r="E6" s="713">
        <v>4</v>
      </c>
      <c r="F6" s="714">
        <v>5</v>
      </c>
    </row>
    <row r="7" customHeight="1" spans="1:6">
      <c r="A7" s="715"/>
      <c r="B7" s="1014"/>
      <c r="C7" s="759" t="s">
        <v>327</v>
      </c>
      <c r="D7" s="1015">
        <v>1001</v>
      </c>
      <c r="E7" s="1016">
        <f>E9+E12+E15+E16-E17+E18+E19</f>
        <v>486165</v>
      </c>
      <c r="F7" s="1016">
        <f>F9+F12+F15+F16-F17+F18+F19</f>
        <v>0</v>
      </c>
    </row>
    <row r="8" customHeight="1" spans="1:6">
      <c r="A8" s="715"/>
      <c r="B8" s="758"/>
      <c r="C8" s="759" t="s">
        <v>328</v>
      </c>
      <c r="D8" s="1001"/>
      <c r="E8" s="1016"/>
      <c r="F8" s="1016"/>
    </row>
    <row r="9" ht="20.1" customHeight="1" spans="1:6">
      <c r="A9" s="715"/>
      <c r="B9" s="1017">
        <v>60</v>
      </c>
      <c r="C9" s="767" t="s">
        <v>329</v>
      </c>
      <c r="D9" s="732">
        <v>1002</v>
      </c>
      <c r="E9" s="1018">
        <v>8000</v>
      </c>
      <c r="F9" s="1019">
        <f>F10+F11</f>
        <v>0</v>
      </c>
    </row>
    <row r="10" ht="20.1" customHeight="1" spans="1:6">
      <c r="A10" s="715"/>
      <c r="B10" s="1017" t="s">
        <v>330</v>
      </c>
      <c r="C10" s="767" t="s">
        <v>331</v>
      </c>
      <c r="D10" s="732">
        <v>1003</v>
      </c>
      <c r="E10" s="1020">
        <v>8000</v>
      </c>
      <c r="F10" s="1019"/>
    </row>
    <row r="11" ht="20.1" customHeight="1" spans="1:6">
      <c r="A11" s="715"/>
      <c r="B11" s="1017" t="s">
        <v>332</v>
      </c>
      <c r="C11" s="767" t="s">
        <v>333</v>
      </c>
      <c r="D11" s="732">
        <v>1004</v>
      </c>
      <c r="E11" s="1020"/>
      <c r="F11" s="1019"/>
    </row>
    <row r="12" ht="20.1" customHeight="1" spans="1:6">
      <c r="A12" s="715"/>
      <c r="B12" s="1017">
        <v>61</v>
      </c>
      <c r="C12" s="767" t="s">
        <v>334</v>
      </c>
      <c r="D12" s="732">
        <v>1005</v>
      </c>
      <c r="E12" s="1020">
        <v>464665</v>
      </c>
      <c r="F12" s="1019"/>
    </row>
    <row r="13" ht="20.1" customHeight="1" spans="1:6">
      <c r="A13" s="715"/>
      <c r="B13" s="1017" t="s">
        <v>335</v>
      </c>
      <c r="C13" s="767" t="s">
        <v>336</v>
      </c>
      <c r="D13" s="732">
        <v>1006</v>
      </c>
      <c r="E13" s="1020">
        <v>464665</v>
      </c>
      <c r="F13" s="1019"/>
    </row>
    <row r="14" ht="20.1" customHeight="1" spans="1:6">
      <c r="A14" s="715"/>
      <c r="B14" s="1017" t="s">
        <v>337</v>
      </c>
      <c r="C14" s="767" t="s">
        <v>338</v>
      </c>
      <c r="D14" s="732">
        <v>1007</v>
      </c>
      <c r="E14" s="1020"/>
      <c r="F14" s="1019"/>
    </row>
    <row r="15" ht="20.1" customHeight="1" spans="1:6">
      <c r="A15" s="715"/>
      <c r="B15" s="1017">
        <v>62</v>
      </c>
      <c r="C15" s="767" t="s">
        <v>339</v>
      </c>
      <c r="D15" s="732">
        <v>1008</v>
      </c>
      <c r="E15" s="1020"/>
      <c r="F15" s="1019"/>
    </row>
    <row r="16" ht="20.1" customHeight="1" spans="1:6">
      <c r="A16" s="715"/>
      <c r="B16" s="1017">
        <v>630</v>
      </c>
      <c r="C16" s="767" t="s">
        <v>340</v>
      </c>
      <c r="D16" s="732">
        <v>1009</v>
      </c>
      <c r="E16" s="1020"/>
      <c r="F16" s="1019"/>
    </row>
    <row r="17" ht="20.1" customHeight="1" spans="1:6">
      <c r="A17" s="715"/>
      <c r="B17" s="1017">
        <v>631</v>
      </c>
      <c r="C17" s="767" t="s">
        <v>341</v>
      </c>
      <c r="D17" s="732">
        <v>1010</v>
      </c>
      <c r="E17" s="1020"/>
      <c r="F17" s="1019"/>
    </row>
    <row r="18" ht="20.1" customHeight="1" spans="1:6">
      <c r="A18" s="715"/>
      <c r="B18" s="1017" t="s">
        <v>342</v>
      </c>
      <c r="C18" s="767" t="s">
        <v>343</v>
      </c>
      <c r="D18" s="732">
        <v>1011</v>
      </c>
      <c r="E18" s="1020">
        <v>13500</v>
      </c>
      <c r="F18" s="1019"/>
    </row>
    <row r="19" ht="25.5" customHeight="1" spans="1:6">
      <c r="A19" s="715"/>
      <c r="B19" s="1017" t="s">
        <v>344</v>
      </c>
      <c r="C19" s="767" t="s">
        <v>345</v>
      </c>
      <c r="D19" s="732">
        <v>1012</v>
      </c>
      <c r="E19" s="1020"/>
      <c r="F19" s="1019"/>
    </row>
    <row r="20" ht="20.1" customHeight="1" spans="1:6">
      <c r="A20" s="715"/>
      <c r="B20" s="1017"/>
      <c r="C20" s="772" t="s">
        <v>346</v>
      </c>
      <c r="D20" s="732">
        <v>1013</v>
      </c>
      <c r="E20" s="1020">
        <f>E21+E22+E23+E27+E28+E29+E30+E31</f>
        <v>482215</v>
      </c>
      <c r="F20" s="1020">
        <f>F21+F22+F23+F27+F28+F29+F30+F31</f>
        <v>0</v>
      </c>
    </row>
    <row r="21" ht="20.1" customHeight="1" spans="1:6">
      <c r="A21" s="715"/>
      <c r="B21" s="1017">
        <v>50</v>
      </c>
      <c r="C21" s="767" t="s">
        <v>347</v>
      </c>
      <c r="D21" s="732">
        <v>1014</v>
      </c>
      <c r="E21" s="1020">
        <v>3000</v>
      </c>
      <c r="F21" s="1019"/>
    </row>
    <row r="22" ht="20.1" customHeight="1" spans="1:6">
      <c r="A22" s="715"/>
      <c r="B22" s="1017">
        <v>51</v>
      </c>
      <c r="C22" s="767" t="s">
        <v>348</v>
      </c>
      <c r="D22" s="732">
        <v>1015</v>
      </c>
      <c r="E22" s="1020">
        <f>93647+6100</f>
        <v>99747</v>
      </c>
      <c r="F22" s="1019"/>
    </row>
    <row r="23" ht="25.5" customHeight="1" spans="1:6">
      <c r="A23" s="715"/>
      <c r="B23" s="1017">
        <v>52</v>
      </c>
      <c r="C23" s="767" t="s">
        <v>349</v>
      </c>
      <c r="D23" s="732">
        <v>1016</v>
      </c>
      <c r="E23" s="1020">
        <f>E24+E25+E26</f>
        <v>272430</v>
      </c>
      <c r="F23" s="1020">
        <f>F24+F25+F26</f>
        <v>0</v>
      </c>
    </row>
    <row r="24" ht="20.1" customHeight="1" spans="1:6">
      <c r="A24" s="715"/>
      <c r="B24" s="1017">
        <v>520</v>
      </c>
      <c r="C24" s="767" t="s">
        <v>350</v>
      </c>
      <c r="D24" s="732">
        <v>1017</v>
      </c>
      <c r="E24" s="1020">
        <v>190344</v>
      </c>
      <c r="F24" s="1019"/>
    </row>
    <row r="25" ht="20.1" customHeight="1" spans="1:6">
      <c r="A25" s="715"/>
      <c r="B25" s="1017">
        <v>521</v>
      </c>
      <c r="C25" s="767" t="s">
        <v>351</v>
      </c>
      <c r="D25" s="732">
        <v>1018</v>
      </c>
      <c r="E25" s="1020">
        <v>28836</v>
      </c>
      <c r="F25" s="1019"/>
    </row>
    <row r="26" ht="20.1" customHeight="1" spans="1:6">
      <c r="A26" s="715"/>
      <c r="B26" s="1017" t="s">
        <v>352</v>
      </c>
      <c r="C26" s="767" t="s">
        <v>353</v>
      </c>
      <c r="D26" s="732">
        <v>1019</v>
      </c>
      <c r="E26" s="1020">
        <v>53250</v>
      </c>
      <c r="F26" s="1019"/>
    </row>
    <row r="27" ht="20.1" customHeight="1" spans="1:6">
      <c r="A27" s="715"/>
      <c r="B27" s="1017">
        <v>540</v>
      </c>
      <c r="C27" s="767" t="s">
        <v>354</v>
      </c>
      <c r="D27" s="732">
        <v>1020</v>
      </c>
      <c r="E27" s="1020">
        <f>41778-16533</f>
        <v>25245</v>
      </c>
      <c r="F27" s="1019"/>
    </row>
    <row r="28" ht="25.5" customHeight="1" spans="1:6">
      <c r="A28" s="715"/>
      <c r="B28" s="1017" t="s">
        <v>355</v>
      </c>
      <c r="C28" s="767" t="s">
        <v>356</v>
      </c>
      <c r="D28" s="732">
        <v>1021</v>
      </c>
      <c r="E28" s="1020"/>
      <c r="F28" s="1019"/>
    </row>
    <row r="29" ht="20.1" customHeight="1" spans="1:6">
      <c r="A29" s="715"/>
      <c r="B29" s="1017">
        <v>53</v>
      </c>
      <c r="C29" s="767" t="s">
        <v>357</v>
      </c>
      <c r="D29" s="732">
        <v>1022</v>
      </c>
      <c r="E29" s="1020">
        <f>47060+10433</f>
        <v>57493</v>
      </c>
      <c r="F29" s="1019"/>
    </row>
    <row r="30" ht="20.1" customHeight="1" spans="1:6">
      <c r="A30" s="715"/>
      <c r="B30" s="1017" t="s">
        <v>358</v>
      </c>
      <c r="C30" s="767" t="s">
        <v>359</v>
      </c>
      <c r="D30" s="732">
        <v>1023</v>
      </c>
      <c r="E30" s="1020">
        <v>4000</v>
      </c>
      <c r="F30" s="1019"/>
    </row>
    <row r="31" ht="20.1" customHeight="1" spans="1:6">
      <c r="A31" s="715"/>
      <c r="B31" s="1017">
        <v>55</v>
      </c>
      <c r="C31" s="767" t="s">
        <v>360</v>
      </c>
      <c r="D31" s="732">
        <v>1024</v>
      </c>
      <c r="E31" s="1020">
        <v>20300</v>
      </c>
      <c r="F31" s="1019"/>
    </row>
    <row r="32" ht="20.1" customHeight="1" spans="1:6">
      <c r="A32" s="715"/>
      <c r="B32" s="1017"/>
      <c r="C32" s="772" t="s">
        <v>361</v>
      </c>
      <c r="D32" s="732">
        <v>1025</v>
      </c>
      <c r="E32" s="1020">
        <f>E7-E20</f>
        <v>3950</v>
      </c>
      <c r="F32" s="1020">
        <f>F7-F20</f>
        <v>0</v>
      </c>
    </row>
    <row r="33" ht="20.1" customHeight="1" spans="1:6">
      <c r="A33" s="715"/>
      <c r="B33" s="1017"/>
      <c r="C33" s="772" t="s">
        <v>362</v>
      </c>
      <c r="D33" s="732">
        <v>1026</v>
      </c>
      <c r="E33" s="1020"/>
      <c r="F33" s="1019"/>
    </row>
    <row r="34" ht="20.1" customHeight="1" spans="1:6">
      <c r="A34" s="715"/>
      <c r="B34" s="1017"/>
      <c r="C34" s="773" t="s">
        <v>363</v>
      </c>
      <c r="D34" s="732">
        <v>1027</v>
      </c>
      <c r="E34" s="1020">
        <f>E36+E37+E38+E39</f>
        <v>1000</v>
      </c>
      <c r="F34" s="1020">
        <f>F36+F37+F38+F39</f>
        <v>0</v>
      </c>
    </row>
    <row r="35" ht="14.25" customHeight="1" spans="1:6">
      <c r="A35" s="715"/>
      <c r="B35" s="1017"/>
      <c r="C35" s="764" t="s">
        <v>364</v>
      </c>
      <c r="D35" s="732"/>
      <c r="E35" s="1020"/>
      <c r="F35" s="1020"/>
    </row>
    <row r="36" ht="24" customHeight="1" spans="1:6">
      <c r="A36" s="715"/>
      <c r="B36" s="1017" t="s">
        <v>365</v>
      </c>
      <c r="C36" s="767" t="s">
        <v>366</v>
      </c>
      <c r="D36" s="732">
        <v>1028</v>
      </c>
      <c r="E36" s="1020"/>
      <c r="F36" s="1019"/>
    </row>
    <row r="37" ht="20.1" customHeight="1" spans="1:6">
      <c r="A37" s="715"/>
      <c r="B37" s="1017">
        <v>662</v>
      </c>
      <c r="C37" s="767" t="s">
        <v>367</v>
      </c>
      <c r="D37" s="732">
        <v>1029</v>
      </c>
      <c r="E37" s="1020">
        <v>1000</v>
      </c>
      <c r="F37" s="1019"/>
    </row>
    <row r="38" ht="20.1" customHeight="1" spans="1:6">
      <c r="A38" s="715"/>
      <c r="B38" s="1017" t="s">
        <v>368</v>
      </c>
      <c r="C38" s="767" t="s">
        <v>369</v>
      </c>
      <c r="D38" s="732">
        <v>1030</v>
      </c>
      <c r="E38" s="1020"/>
      <c r="F38" s="1019"/>
    </row>
    <row r="39" ht="20.1" customHeight="1" spans="1:6">
      <c r="A39" s="715"/>
      <c r="B39" s="1017" t="s">
        <v>370</v>
      </c>
      <c r="C39" s="767" t="s">
        <v>371</v>
      </c>
      <c r="D39" s="732">
        <v>1031</v>
      </c>
      <c r="E39" s="1020"/>
      <c r="F39" s="1019"/>
    </row>
    <row r="40" ht="20.1" customHeight="1" spans="1:6">
      <c r="A40" s="715"/>
      <c r="B40" s="1017"/>
      <c r="C40" s="773" t="s">
        <v>372</v>
      </c>
      <c r="D40" s="732">
        <v>1032</v>
      </c>
      <c r="E40" s="1020">
        <f>E42+E43+E44+E45</f>
        <v>1550</v>
      </c>
      <c r="F40" s="1020">
        <f>F42+F43+F44+F45</f>
        <v>0</v>
      </c>
    </row>
    <row r="41" ht="20.1" customHeight="1" spans="1:6">
      <c r="A41" s="715"/>
      <c r="B41" s="1017"/>
      <c r="C41" s="764" t="s">
        <v>373</v>
      </c>
      <c r="D41" s="732"/>
      <c r="E41" s="1020"/>
      <c r="F41" s="1020"/>
    </row>
    <row r="42" ht="27.75" customHeight="1" spans="1:6">
      <c r="A42" s="715"/>
      <c r="B42" s="1017" t="s">
        <v>374</v>
      </c>
      <c r="C42" s="767" t="s">
        <v>375</v>
      </c>
      <c r="D42" s="732">
        <v>1033</v>
      </c>
      <c r="E42" s="1020"/>
      <c r="F42" s="1019"/>
    </row>
    <row r="43" ht="20.1" customHeight="1" spans="1:6">
      <c r="A43" s="715"/>
      <c r="B43" s="1017">
        <v>562</v>
      </c>
      <c r="C43" s="767" t="s">
        <v>376</v>
      </c>
      <c r="D43" s="732">
        <v>1034</v>
      </c>
      <c r="E43" s="1020">
        <v>1500</v>
      </c>
      <c r="F43" s="1019"/>
    </row>
    <row r="44" ht="20.1" customHeight="1" spans="1:6">
      <c r="A44" s="715"/>
      <c r="B44" s="1017" t="s">
        <v>377</v>
      </c>
      <c r="C44" s="767" t="s">
        <v>378</v>
      </c>
      <c r="D44" s="732">
        <v>1035</v>
      </c>
      <c r="E44" s="1020"/>
      <c r="F44" s="1019"/>
    </row>
    <row r="45" ht="20.1" customHeight="1" spans="1:6">
      <c r="A45" s="715"/>
      <c r="B45" s="1017" t="s">
        <v>379</v>
      </c>
      <c r="C45" s="767" t="s">
        <v>380</v>
      </c>
      <c r="D45" s="732">
        <v>1036</v>
      </c>
      <c r="E45" s="1020">
        <v>50</v>
      </c>
      <c r="F45" s="1019"/>
    </row>
    <row r="46" ht="20.1" customHeight="1" spans="1:6">
      <c r="A46" s="715"/>
      <c r="B46" s="1017"/>
      <c r="C46" s="772" t="s">
        <v>381</v>
      </c>
      <c r="D46" s="732">
        <v>1037</v>
      </c>
      <c r="E46" s="1020"/>
      <c r="F46" s="1019"/>
    </row>
    <row r="47" ht="20.1" customHeight="1" spans="1:6">
      <c r="A47" s="715"/>
      <c r="B47" s="1017"/>
      <c r="C47" s="772" t="s">
        <v>382</v>
      </c>
      <c r="D47" s="732">
        <v>1038</v>
      </c>
      <c r="E47" s="1020">
        <v>550</v>
      </c>
      <c r="F47" s="1019"/>
    </row>
    <row r="48" ht="34.5" customHeight="1" spans="1:6">
      <c r="A48" s="715"/>
      <c r="B48" s="1017" t="s">
        <v>383</v>
      </c>
      <c r="C48" s="772" t="s">
        <v>384</v>
      </c>
      <c r="D48" s="732">
        <v>1039</v>
      </c>
      <c r="E48" s="1020"/>
      <c r="F48" s="1019"/>
    </row>
    <row r="49" ht="35.25" customHeight="1" spans="1:6">
      <c r="A49" s="715"/>
      <c r="B49" s="1017" t="s">
        <v>385</v>
      </c>
      <c r="C49" s="772" t="s">
        <v>386</v>
      </c>
      <c r="D49" s="732">
        <v>1040</v>
      </c>
      <c r="E49" s="1020">
        <v>4000</v>
      </c>
      <c r="F49" s="1019"/>
    </row>
    <row r="50" ht="20.1" customHeight="1" spans="1:6">
      <c r="A50" s="715"/>
      <c r="B50" s="1017">
        <v>67</v>
      </c>
      <c r="C50" s="772" t="s">
        <v>387</v>
      </c>
      <c r="D50" s="732">
        <v>1041</v>
      </c>
      <c r="E50" s="1020">
        <v>1000</v>
      </c>
      <c r="F50" s="1019"/>
    </row>
    <row r="51" ht="20.1" customHeight="1" spans="1:6">
      <c r="A51" s="715"/>
      <c r="B51" s="1017">
        <v>57</v>
      </c>
      <c r="C51" s="772" t="s">
        <v>388</v>
      </c>
      <c r="D51" s="732">
        <v>1042</v>
      </c>
      <c r="E51" s="1020">
        <v>400</v>
      </c>
      <c r="F51" s="1019"/>
    </row>
    <row r="52" ht="20.1" customHeight="1" spans="1:6">
      <c r="A52" s="715"/>
      <c r="B52" s="1017"/>
      <c r="C52" s="773" t="s">
        <v>389</v>
      </c>
      <c r="D52" s="732">
        <v>1043</v>
      </c>
      <c r="E52" s="1020">
        <f>E7+E34+E48+E50</f>
        <v>488165</v>
      </c>
      <c r="F52" s="1020">
        <f>F7+F34+F48+F50</f>
        <v>0</v>
      </c>
    </row>
    <row r="53" ht="12" customHeight="1" spans="1:6">
      <c r="A53" s="715"/>
      <c r="B53" s="1017"/>
      <c r="C53" s="764" t="s">
        <v>390</v>
      </c>
      <c r="D53" s="732"/>
      <c r="E53" s="1020"/>
      <c r="F53" s="1020"/>
    </row>
    <row r="54" ht="20.1" customHeight="1" spans="1:6">
      <c r="A54" s="715"/>
      <c r="B54" s="1017"/>
      <c r="C54" s="773" t="s">
        <v>391</v>
      </c>
      <c r="D54" s="732">
        <v>1044</v>
      </c>
      <c r="E54" s="1020">
        <f>E20+E40+E49+E51</f>
        <v>488165</v>
      </c>
      <c r="F54" s="1020">
        <f>F20+F40+F49+F51</f>
        <v>0</v>
      </c>
    </row>
    <row r="55" ht="13.5" customHeight="1" spans="1:6">
      <c r="A55" s="715"/>
      <c r="B55" s="1017"/>
      <c r="C55" s="764" t="s">
        <v>392</v>
      </c>
      <c r="D55" s="732"/>
      <c r="E55" s="1020"/>
      <c r="F55" s="1020"/>
    </row>
    <row r="56" ht="20.1" customHeight="1" spans="1:6">
      <c r="A56" s="715"/>
      <c r="B56" s="1017"/>
      <c r="C56" s="772" t="s">
        <v>393</v>
      </c>
      <c r="D56" s="732">
        <v>1045</v>
      </c>
      <c r="E56" s="1020">
        <f>E52-E54</f>
        <v>0</v>
      </c>
      <c r="F56" s="1020">
        <f>F52-F54</f>
        <v>0</v>
      </c>
    </row>
    <row r="57" ht="20.1" customHeight="1" spans="1:6">
      <c r="A57" s="715"/>
      <c r="B57" s="1017"/>
      <c r="C57" s="772" t="s">
        <v>394</v>
      </c>
      <c r="D57" s="732">
        <v>1046</v>
      </c>
      <c r="E57" s="1020">
        <f>E54-E52</f>
        <v>0</v>
      </c>
      <c r="F57" s="1020">
        <f>F54-F52</f>
        <v>0</v>
      </c>
    </row>
    <row r="58" ht="41.25" customHeight="1" spans="1:6">
      <c r="A58" s="715"/>
      <c r="B58" s="1017" t="s">
        <v>395</v>
      </c>
      <c r="C58" s="772" t="s">
        <v>396</v>
      </c>
      <c r="D58" s="732">
        <v>1047</v>
      </c>
      <c r="E58" s="1020"/>
      <c r="F58" s="1019"/>
    </row>
    <row r="59" ht="45" customHeight="1" spans="1:6">
      <c r="A59" s="715"/>
      <c r="B59" s="1017" t="s">
        <v>397</v>
      </c>
      <c r="C59" s="772" t="s">
        <v>398</v>
      </c>
      <c r="D59" s="732">
        <v>1048</v>
      </c>
      <c r="E59" s="1020"/>
      <c r="F59" s="1019"/>
    </row>
    <row r="60" ht="20.1" customHeight="1" spans="1:6">
      <c r="A60" s="715"/>
      <c r="B60" s="1017"/>
      <c r="C60" s="773" t="s">
        <v>399</v>
      </c>
      <c r="D60" s="732">
        <v>1049</v>
      </c>
      <c r="E60" s="1020">
        <f>E56-E57+E58-E59</f>
        <v>0</v>
      </c>
      <c r="F60" s="1020">
        <f>F56-F57+F58-F59</f>
        <v>0</v>
      </c>
    </row>
    <row r="61" ht="12.75" customHeight="1" spans="1:6">
      <c r="A61" s="715"/>
      <c r="B61" s="1017"/>
      <c r="C61" s="764" t="s">
        <v>400</v>
      </c>
      <c r="D61" s="732"/>
      <c r="E61" s="1020"/>
      <c r="F61" s="1020"/>
    </row>
    <row r="62" ht="20.1" customHeight="1" spans="1:6">
      <c r="A62" s="715"/>
      <c r="B62" s="1017"/>
      <c r="C62" s="773" t="s">
        <v>401</v>
      </c>
      <c r="D62" s="732">
        <v>1050</v>
      </c>
      <c r="E62" s="1020">
        <f>E57-E56+E59-E58</f>
        <v>0</v>
      </c>
      <c r="F62" s="1020">
        <f>F57-F56+F59-F58</f>
        <v>0</v>
      </c>
    </row>
    <row r="63" ht="14.25" customHeight="1" spans="1:6">
      <c r="A63" s="715"/>
      <c r="B63" s="1017"/>
      <c r="C63" s="764" t="s">
        <v>402</v>
      </c>
      <c r="D63" s="732"/>
      <c r="E63" s="1020"/>
      <c r="F63" s="1020"/>
    </row>
    <row r="64" ht="20.1" customHeight="1" spans="1:6">
      <c r="A64" s="715"/>
      <c r="B64" s="1017"/>
      <c r="C64" s="772" t="s">
        <v>403</v>
      </c>
      <c r="D64" s="732"/>
      <c r="E64" s="1020"/>
      <c r="F64" s="1019"/>
    </row>
    <row r="65" ht="20.1" customHeight="1" spans="1:6">
      <c r="A65" s="715"/>
      <c r="B65" s="1017">
        <v>721</v>
      </c>
      <c r="C65" s="767" t="s">
        <v>404</v>
      </c>
      <c r="D65" s="732">
        <v>1051</v>
      </c>
      <c r="E65" s="1020"/>
      <c r="F65" s="1019"/>
    </row>
    <row r="66" ht="20.1" customHeight="1" spans="1:6">
      <c r="A66" s="715"/>
      <c r="B66" s="1017" t="s">
        <v>405</v>
      </c>
      <c r="C66" s="767" t="s">
        <v>406</v>
      </c>
      <c r="D66" s="732">
        <v>1052</v>
      </c>
      <c r="E66" s="1020"/>
      <c r="F66" s="1019"/>
    </row>
    <row r="67" ht="20.1" customHeight="1" spans="1:6">
      <c r="A67" s="715"/>
      <c r="B67" s="1017" t="s">
        <v>407</v>
      </c>
      <c r="C67" s="767" t="s">
        <v>408</v>
      </c>
      <c r="D67" s="732">
        <v>1053</v>
      </c>
      <c r="E67" s="1020"/>
      <c r="F67" s="1019"/>
    </row>
    <row r="68" ht="20.1" customHeight="1" spans="1:6">
      <c r="A68" s="715"/>
      <c r="B68" s="1017">
        <v>723</v>
      </c>
      <c r="C68" s="772" t="s">
        <v>409</v>
      </c>
      <c r="D68" s="732">
        <v>1054</v>
      </c>
      <c r="E68" s="1020"/>
      <c r="F68" s="1019"/>
    </row>
    <row r="69" ht="20.1" customHeight="1" spans="1:6">
      <c r="A69" s="715"/>
      <c r="B69" s="1017"/>
      <c r="C69" s="773" t="s">
        <v>410</v>
      </c>
      <c r="D69" s="732">
        <v>1055</v>
      </c>
      <c r="E69" s="1020">
        <f>E60-E62-E65-E66+E67-E68</f>
        <v>0</v>
      </c>
      <c r="F69" s="1020">
        <f>F60-F62-F65-F66+F67-F68</f>
        <v>0</v>
      </c>
    </row>
    <row r="70" ht="14.25" customHeight="1" spans="1:6">
      <c r="A70" s="715"/>
      <c r="B70" s="1017"/>
      <c r="C70" s="764" t="s">
        <v>411</v>
      </c>
      <c r="D70" s="732"/>
      <c r="E70" s="1020"/>
      <c r="F70" s="1020"/>
    </row>
    <row r="71" ht="20.1" customHeight="1" spans="1:6">
      <c r="A71" s="715"/>
      <c r="B71" s="1017"/>
      <c r="C71" s="773" t="s">
        <v>412</v>
      </c>
      <c r="D71" s="732">
        <v>1056</v>
      </c>
      <c r="E71" s="1020">
        <f>E62-E60+E65+E66-E67+E68</f>
        <v>0</v>
      </c>
      <c r="F71" s="1020">
        <f>F62-F60+F65+F66-F67+F68</f>
        <v>0</v>
      </c>
    </row>
    <row r="72" ht="14.25" customHeight="1" spans="1:6">
      <c r="A72" s="715"/>
      <c r="B72" s="1017"/>
      <c r="C72" s="764" t="s">
        <v>413</v>
      </c>
      <c r="D72" s="732"/>
      <c r="E72" s="1020"/>
      <c r="F72" s="1020"/>
    </row>
    <row r="73" ht="20.1" customHeight="1" spans="1:6">
      <c r="A73" s="715"/>
      <c r="B73" s="1017"/>
      <c r="C73" s="767" t="s">
        <v>414</v>
      </c>
      <c r="D73" s="732">
        <v>1057</v>
      </c>
      <c r="E73" s="1020"/>
      <c r="F73" s="1019"/>
    </row>
    <row r="74" ht="20.1" customHeight="1" spans="1:6">
      <c r="A74" s="715"/>
      <c r="B74" s="1017"/>
      <c r="C74" s="767" t="s">
        <v>415</v>
      </c>
      <c r="D74" s="732">
        <v>1058</v>
      </c>
      <c r="E74" s="1020"/>
      <c r="F74" s="1019"/>
    </row>
    <row r="75" ht="20.1" customHeight="1" spans="1:6">
      <c r="A75" s="715"/>
      <c r="B75" s="1017"/>
      <c r="C75" s="767" t="s">
        <v>416</v>
      </c>
      <c r="D75" s="732">
        <v>1059</v>
      </c>
      <c r="E75" s="1020"/>
      <c r="F75" s="1019"/>
    </row>
    <row r="76" ht="20.1" customHeight="1" spans="1:6">
      <c r="A76" s="715"/>
      <c r="B76" s="1017"/>
      <c r="C76" s="767" t="s">
        <v>417</v>
      </c>
      <c r="D76" s="732">
        <v>1060</v>
      </c>
      <c r="E76" s="1020"/>
      <c r="F76" s="1019"/>
    </row>
    <row r="77" ht="20.1" customHeight="1" spans="1:6">
      <c r="A77" s="715"/>
      <c r="B77" s="1017"/>
      <c r="C77" s="767" t="s">
        <v>418</v>
      </c>
      <c r="D77" s="732"/>
      <c r="E77" s="1020"/>
      <c r="F77" s="1019"/>
    </row>
    <row r="78" ht="20.1" customHeight="1" spans="1:6">
      <c r="A78" s="715"/>
      <c r="B78" s="1017"/>
      <c r="C78" s="767" t="s">
        <v>419</v>
      </c>
      <c r="D78" s="732">
        <v>1061</v>
      </c>
      <c r="E78" s="1020"/>
      <c r="F78" s="1019"/>
    </row>
    <row r="79" ht="20.1" customHeight="1" spans="1:6">
      <c r="A79" s="715"/>
      <c r="B79" s="998"/>
      <c r="C79" s="776" t="s">
        <v>420</v>
      </c>
      <c r="D79" s="777">
        <v>1062</v>
      </c>
      <c r="E79" s="1021"/>
      <c r="F79" s="1022"/>
    </row>
    <row r="80" spans="2:2">
      <c r="B80" s="42"/>
    </row>
  </sheetData>
  <mergeCells count="38">
    <mergeCell ref="B2:F2"/>
    <mergeCell ref="B3:F3"/>
    <mergeCell ref="B7:B8"/>
    <mergeCell ref="B34:B35"/>
    <mergeCell ref="B40:B41"/>
    <mergeCell ref="B52:B53"/>
    <mergeCell ref="B54:B55"/>
    <mergeCell ref="B60:B61"/>
    <mergeCell ref="B62:B63"/>
    <mergeCell ref="B69:B70"/>
    <mergeCell ref="B71:B72"/>
    <mergeCell ref="D7:D8"/>
    <mergeCell ref="D34:D35"/>
    <mergeCell ref="D40:D41"/>
    <mergeCell ref="D52:D53"/>
    <mergeCell ref="D54:D55"/>
    <mergeCell ref="D60:D61"/>
    <mergeCell ref="D62:D63"/>
    <mergeCell ref="D69:D70"/>
    <mergeCell ref="D71:D72"/>
    <mergeCell ref="E7:E8"/>
    <mergeCell ref="E34:E35"/>
    <mergeCell ref="E40:E41"/>
    <mergeCell ref="E52:E53"/>
    <mergeCell ref="E54:E55"/>
    <mergeCell ref="E60:E61"/>
    <mergeCell ref="E62:E63"/>
    <mergeCell ref="E69:E70"/>
    <mergeCell ref="E71:E72"/>
    <mergeCell ref="F7:F8"/>
    <mergeCell ref="F34:F35"/>
    <mergeCell ref="F40:F41"/>
    <mergeCell ref="F52:F53"/>
    <mergeCell ref="F54:F55"/>
    <mergeCell ref="F60:F61"/>
    <mergeCell ref="F62:F63"/>
    <mergeCell ref="F69:F70"/>
    <mergeCell ref="F71:F72"/>
  </mergeCells>
  <pageMargins left="0.31496062992126" right="0.31496062992126" top="0.748031496062992" bottom="0.748031496062992" header="0.31496062992126" footer="0.31496062992126"/>
  <pageSetup paperSize="9" scale="75" orientation="portrait"/>
  <headerFooter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6" tint="0.599993896298105"/>
  </sheetPr>
  <dimension ref="B1:L51"/>
  <sheetViews>
    <sheetView showGridLines="0" zoomScale="115" zoomScaleNormal="115" workbookViewId="0">
      <selection activeCell="P26" sqref="P26"/>
    </sheetView>
  </sheetViews>
  <sheetFormatPr defaultColWidth="9" defaultRowHeight="12.75"/>
  <cols>
    <col min="1" max="1" width="3.71428571428571" style="271" customWidth="1"/>
    <col min="2" max="2" width="9.14285714285714" style="271"/>
    <col min="3" max="13" width="12.7142857142857" style="271" customWidth="1"/>
    <col min="14" max="16384" width="9.14285714285714" style="271"/>
  </cols>
  <sheetData>
    <row r="1" spans="10:10">
      <c r="J1" s="316" t="s">
        <v>809</v>
      </c>
    </row>
    <row r="2" ht="21.75" customHeight="1" spans="2:12">
      <c r="B2" s="272" t="s">
        <v>810</v>
      </c>
      <c r="C2" s="272"/>
      <c r="D2" s="272"/>
      <c r="E2" s="272"/>
      <c r="F2" s="272"/>
      <c r="G2" s="272"/>
      <c r="H2" s="272"/>
      <c r="I2" s="272"/>
      <c r="J2" s="272"/>
      <c r="K2" s="317"/>
      <c r="L2" s="317"/>
    </row>
    <row r="3" ht="15" spans="2:12">
      <c r="B3" s="47"/>
      <c r="C3" s="47"/>
      <c r="D3" s="47"/>
      <c r="E3" s="47"/>
      <c r="F3" s="47"/>
      <c r="G3" s="47"/>
      <c r="H3" s="47"/>
      <c r="I3" s="47"/>
      <c r="J3" s="318" t="s">
        <v>594</v>
      </c>
      <c r="K3" s="47"/>
      <c r="L3" s="319"/>
    </row>
    <row r="4" ht="30" customHeight="1" spans="2:12">
      <c r="B4" s="273" t="s">
        <v>798</v>
      </c>
      <c r="C4" s="274" t="s">
        <v>811</v>
      </c>
      <c r="D4" s="275"/>
      <c r="E4" s="275"/>
      <c r="F4" s="276"/>
      <c r="G4" s="275" t="s">
        <v>812</v>
      </c>
      <c r="H4" s="275"/>
      <c r="I4" s="275"/>
      <c r="J4" s="276"/>
      <c r="K4" s="320"/>
      <c r="L4" s="320"/>
    </row>
    <row r="5" ht="30" customHeight="1" spans="2:12">
      <c r="B5" s="277"/>
      <c r="C5" s="278" t="s">
        <v>801</v>
      </c>
      <c r="D5" s="279" t="s">
        <v>802</v>
      </c>
      <c r="E5" s="279" t="s">
        <v>803</v>
      </c>
      <c r="F5" s="280" t="s">
        <v>804</v>
      </c>
      <c r="G5" s="278" t="s">
        <v>801</v>
      </c>
      <c r="H5" s="279" t="s">
        <v>802</v>
      </c>
      <c r="I5" s="279" t="s">
        <v>803</v>
      </c>
      <c r="J5" s="280" t="s">
        <v>804</v>
      </c>
      <c r="K5" s="321"/>
      <c r="L5" s="321"/>
    </row>
    <row r="6" ht="15" spans="2:12">
      <c r="B6" s="281"/>
      <c r="C6" s="282" t="s">
        <v>805</v>
      </c>
      <c r="D6" s="283">
        <v>1</v>
      </c>
      <c r="E6" s="283">
        <v>2</v>
      </c>
      <c r="F6" s="284">
        <v>3</v>
      </c>
      <c r="G6" s="282" t="s">
        <v>805</v>
      </c>
      <c r="H6" s="283">
        <v>1</v>
      </c>
      <c r="I6" s="283">
        <v>2</v>
      </c>
      <c r="J6" s="284">
        <v>3</v>
      </c>
      <c r="K6" s="321"/>
      <c r="L6" s="321"/>
    </row>
    <row r="7" ht="14.25" spans="2:12">
      <c r="B7" s="285" t="s">
        <v>761</v>
      </c>
      <c r="C7" s="286">
        <f>D7+(E7*F7)</f>
        <v>0</v>
      </c>
      <c r="D7" s="287"/>
      <c r="E7" s="226"/>
      <c r="F7" s="267"/>
      <c r="G7" s="286">
        <f>H7+(I7*J7)</f>
        <v>0</v>
      </c>
      <c r="H7" s="287"/>
      <c r="I7" s="226"/>
      <c r="J7" s="267"/>
      <c r="K7" s="47"/>
      <c r="L7" s="47"/>
    </row>
    <row r="8" ht="14.25" spans="2:12">
      <c r="B8" s="288" t="s">
        <v>762</v>
      </c>
      <c r="C8" s="286">
        <f t="shared" ref="C8:C18" si="0">D8+(E8*F8)</f>
        <v>0</v>
      </c>
      <c r="D8" s="289"/>
      <c r="E8" s="231"/>
      <c r="F8" s="268"/>
      <c r="G8" s="290">
        <f t="shared" ref="G8:G18" si="1">H8+(I8*J8)</f>
        <v>0</v>
      </c>
      <c r="H8" s="289"/>
      <c r="I8" s="231"/>
      <c r="J8" s="268"/>
      <c r="K8" s="47"/>
      <c r="L8" s="47"/>
    </row>
    <row r="9" ht="14.25" spans="2:12">
      <c r="B9" s="288" t="s">
        <v>763</v>
      </c>
      <c r="C9" s="286">
        <f t="shared" si="0"/>
        <v>0</v>
      </c>
      <c r="D9" s="289"/>
      <c r="E9" s="231"/>
      <c r="F9" s="268"/>
      <c r="G9" s="290">
        <f t="shared" si="1"/>
        <v>0</v>
      </c>
      <c r="H9" s="289"/>
      <c r="I9" s="231"/>
      <c r="J9" s="268"/>
      <c r="K9" s="47"/>
      <c r="L9" s="47"/>
    </row>
    <row r="10" ht="14.25" spans="2:12">
      <c r="B10" s="288" t="s">
        <v>764</v>
      </c>
      <c r="C10" s="286">
        <f t="shared" si="0"/>
        <v>0</v>
      </c>
      <c r="D10" s="289"/>
      <c r="E10" s="231"/>
      <c r="F10" s="268"/>
      <c r="G10" s="290">
        <f t="shared" si="1"/>
        <v>0</v>
      </c>
      <c r="H10" s="289"/>
      <c r="I10" s="231"/>
      <c r="J10" s="268"/>
      <c r="K10" s="47"/>
      <c r="L10" s="47"/>
    </row>
    <row r="11" ht="14.25" spans="2:12">
      <c r="B11" s="288" t="s">
        <v>765</v>
      </c>
      <c r="C11" s="286">
        <f t="shared" si="0"/>
        <v>0</v>
      </c>
      <c r="D11" s="289"/>
      <c r="E11" s="231"/>
      <c r="F11" s="268"/>
      <c r="G11" s="290">
        <f t="shared" si="1"/>
        <v>0</v>
      </c>
      <c r="H11" s="289"/>
      <c r="I11" s="231"/>
      <c r="J11" s="268"/>
      <c r="K11" s="47"/>
      <c r="L11" s="47"/>
    </row>
    <row r="12" ht="14.25" spans="2:12">
      <c r="B12" s="288" t="s">
        <v>766</v>
      </c>
      <c r="C12" s="286">
        <f t="shared" si="0"/>
        <v>0</v>
      </c>
      <c r="D12" s="289"/>
      <c r="E12" s="231"/>
      <c r="F12" s="268"/>
      <c r="G12" s="290">
        <f t="shared" si="1"/>
        <v>0</v>
      </c>
      <c r="H12" s="289"/>
      <c r="I12" s="231"/>
      <c r="J12" s="268"/>
      <c r="K12" s="47"/>
      <c r="L12" s="47"/>
    </row>
    <row r="13" ht="14.25" spans="2:12">
      <c r="B13" s="288" t="s">
        <v>767</v>
      </c>
      <c r="C13" s="286">
        <f t="shared" si="0"/>
        <v>0</v>
      </c>
      <c r="D13" s="289"/>
      <c r="E13" s="231"/>
      <c r="F13" s="268"/>
      <c r="G13" s="290">
        <f t="shared" si="1"/>
        <v>0</v>
      </c>
      <c r="H13" s="289"/>
      <c r="I13" s="231"/>
      <c r="J13" s="268"/>
      <c r="K13" s="47"/>
      <c r="L13" s="47"/>
    </row>
    <row r="14" ht="14.25" spans="2:12">
      <c r="B14" s="288" t="s">
        <v>768</v>
      </c>
      <c r="C14" s="286">
        <f t="shared" si="0"/>
        <v>0</v>
      </c>
      <c r="D14" s="289"/>
      <c r="E14" s="231"/>
      <c r="F14" s="268"/>
      <c r="G14" s="290">
        <f t="shared" si="1"/>
        <v>0</v>
      </c>
      <c r="H14" s="289"/>
      <c r="I14" s="231"/>
      <c r="J14" s="268"/>
      <c r="K14" s="47"/>
      <c r="L14" s="47"/>
    </row>
    <row r="15" ht="14.25" spans="2:12">
      <c r="B15" s="288" t="s">
        <v>769</v>
      </c>
      <c r="C15" s="286">
        <f t="shared" si="0"/>
        <v>0</v>
      </c>
      <c r="D15" s="289"/>
      <c r="E15" s="231"/>
      <c r="F15" s="268"/>
      <c r="G15" s="290">
        <f t="shared" si="1"/>
        <v>0</v>
      </c>
      <c r="H15" s="289"/>
      <c r="I15" s="231"/>
      <c r="J15" s="268"/>
      <c r="K15" s="47"/>
      <c r="L15" s="47"/>
    </row>
    <row r="16" ht="14.25" spans="2:12">
      <c r="B16" s="288" t="s">
        <v>770</v>
      </c>
      <c r="C16" s="286">
        <f t="shared" si="0"/>
        <v>0</v>
      </c>
      <c r="D16" s="289"/>
      <c r="E16" s="231"/>
      <c r="F16" s="268"/>
      <c r="G16" s="290">
        <f t="shared" si="1"/>
        <v>0</v>
      </c>
      <c r="H16" s="289"/>
      <c r="I16" s="231"/>
      <c r="J16" s="268"/>
      <c r="K16" s="47"/>
      <c r="L16" s="47"/>
    </row>
    <row r="17" ht="14.25" spans="2:12">
      <c r="B17" s="288" t="s">
        <v>771</v>
      </c>
      <c r="C17" s="286">
        <f t="shared" si="0"/>
        <v>0</v>
      </c>
      <c r="D17" s="289"/>
      <c r="E17" s="231"/>
      <c r="F17" s="268"/>
      <c r="G17" s="290">
        <f t="shared" si="1"/>
        <v>0</v>
      </c>
      <c r="H17" s="289"/>
      <c r="I17" s="231"/>
      <c r="J17" s="268"/>
      <c r="K17" s="47"/>
      <c r="L17" s="47"/>
    </row>
    <row r="18" ht="15" spans="2:12">
      <c r="B18" s="291" t="s">
        <v>772</v>
      </c>
      <c r="C18" s="286">
        <f t="shared" si="0"/>
        <v>0</v>
      </c>
      <c r="D18" s="292"/>
      <c r="E18" s="257"/>
      <c r="F18" s="269"/>
      <c r="G18" s="293">
        <f t="shared" si="1"/>
        <v>0</v>
      </c>
      <c r="H18" s="292"/>
      <c r="I18" s="257"/>
      <c r="J18" s="269"/>
      <c r="K18" s="47"/>
      <c r="L18" s="47"/>
    </row>
    <row r="19" ht="15" spans="2:12">
      <c r="B19" s="294" t="s">
        <v>604</v>
      </c>
      <c r="C19" s="295">
        <f>SUM(C7:C18)</f>
        <v>0</v>
      </c>
      <c r="D19" s="296"/>
      <c r="E19" s="296"/>
      <c r="F19" s="297"/>
      <c r="G19" s="295">
        <f>SUM(G7:G18)</f>
        <v>0</v>
      </c>
      <c r="H19" s="296"/>
      <c r="I19" s="296"/>
      <c r="J19" s="297"/>
      <c r="K19" s="47"/>
      <c r="L19" s="47"/>
    </row>
    <row r="20" ht="15" spans="2:12">
      <c r="B20" s="298" t="s">
        <v>773</v>
      </c>
      <c r="C20" s="299"/>
      <c r="D20" s="300"/>
      <c r="E20" s="300"/>
      <c r="F20" s="301"/>
      <c r="G20" s="299"/>
      <c r="H20" s="300"/>
      <c r="I20" s="300"/>
      <c r="J20" s="301"/>
      <c r="K20" s="47"/>
      <c r="L20" s="47"/>
    </row>
    <row r="24" ht="20.25" customHeight="1" spans="2:12">
      <c r="B24" s="272" t="s">
        <v>813</v>
      </c>
      <c r="C24" s="272"/>
      <c r="D24" s="272"/>
      <c r="E24" s="272"/>
      <c r="F24" s="272"/>
      <c r="G24" s="272"/>
      <c r="H24" s="272"/>
      <c r="I24" s="272"/>
      <c r="J24" s="272"/>
      <c r="K24" s="322"/>
      <c r="L24" s="322"/>
    </row>
    <row r="25" ht="15" spans="2:12">
      <c r="B25" s="302"/>
      <c r="C25" s="302"/>
      <c r="D25" s="302"/>
      <c r="E25" s="302"/>
      <c r="F25" s="302"/>
      <c r="G25" s="302"/>
      <c r="H25" s="47"/>
      <c r="I25" s="47"/>
      <c r="J25" s="318" t="s">
        <v>594</v>
      </c>
      <c r="K25" s="47"/>
      <c r="L25" s="319"/>
    </row>
    <row r="26" ht="30" customHeight="1" spans="2:10">
      <c r="B26" s="303" t="s">
        <v>798</v>
      </c>
      <c r="C26" s="304" t="s">
        <v>814</v>
      </c>
      <c r="D26" s="275"/>
      <c r="E26" s="275"/>
      <c r="F26" s="276"/>
      <c r="G26" s="274" t="s">
        <v>815</v>
      </c>
      <c r="H26" s="275"/>
      <c r="I26" s="275"/>
      <c r="J26" s="276"/>
    </row>
    <row r="27" ht="30" customHeight="1" spans="2:10">
      <c r="B27" s="305"/>
      <c r="C27" s="279" t="s">
        <v>801</v>
      </c>
      <c r="D27" s="279" t="s">
        <v>802</v>
      </c>
      <c r="E27" s="279" t="s">
        <v>803</v>
      </c>
      <c r="F27" s="280" t="s">
        <v>804</v>
      </c>
      <c r="G27" s="278" t="s">
        <v>801</v>
      </c>
      <c r="H27" s="279" t="s">
        <v>802</v>
      </c>
      <c r="I27" s="279" t="s">
        <v>803</v>
      </c>
      <c r="J27" s="280" t="s">
        <v>804</v>
      </c>
    </row>
    <row r="28" ht="15" spans="2:10">
      <c r="B28" s="306"/>
      <c r="C28" s="283" t="s">
        <v>805</v>
      </c>
      <c r="D28" s="283">
        <v>1</v>
      </c>
      <c r="E28" s="283">
        <v>2</v>
      </c>
      <c r="F28" s="284">
        <v>3</v>
      </c>
      <c r="G28" s="282" t="s">
        <v>805</v>
      </c>
      <c r="H28" s="283">
        <v>1</v>
      </c>
      <c r="I28" s="283">
        <v>2</v>
      </c>
      <c r="J28" s="284">
        <v>3</v>
      </c>
    </row>
    <row r="29" ht="14.25" spans="2:10">
      <c r="B29" s="307" t="s">
        <v>761</v>
      </c>
      <c r="C29" s="287">
        <f>D29+(E29*F29)</f>
        <v>0</v>
      </c>
      <c r="D29" s="287"/>
      <c r="E29" s="226"/>
      <c r="F29" s="267"/>
      <c r="G29" s="286">
        <f>H29+(I29*J29)</f>
        <v>0</v>
      </c>
      <c r="H29" s="287"/>
      <c r="I29" s="226"/>
      <c r="J29" s="267"/>
    </row>
    <row r="30" ht="14.25" spans="2:10">
      <c r="B30" s="308" t="s">
        <v>762</v>
      </c>
      <c r="C30" s="289">
        <f t="shared" ref="C30:C40" si="2">D30+(E30*F30)</f>
        <v>0</v>
      </c>
      <c r="D30" s="289"/>
      <c r="E30" s="231"/>
      <c r="F30" s="231"/>
      <c r="G30" s="309">
        <f t="shared" ref="G30:G40" si="3">H30+(I30*J30)</f>
        <v>0</v>
      </c>
      <c r="H30" s="289"/>
      <c r="I30" s="231"/>
      <c r="J30" s="268"/>
    </row>
    <row r="31" ht="14.25" spans="2:10">
      <c r="B31" s="308" t="s">
        <v>763</v>
      </c>
      <c r="C31" s="289">
        <f t="shared" si="2"/>
        <v>0</v>
      </c>
      <c r="D31" s="289"/>
      <c r="E31" s="231"/>
      <c r="F31" s="231"/>
      <c r="G31" s="309">
        <f t="shared" si="3"/>
        <v>0</v>
      </c>
      <c r="H31" s="289"/>
      <c r="I31" s="231"/>
      <c r="J31" s="268"/>
    </row>
    <row r="32" ht="14.25" spans="2:10">
      <c r="B32" s="308" t="s">
        <v>764</v>
      </c>
      <c r="C32" s="289">
        <f t="shared" si="2"/>
        <v>0</v>
      </c>
      <c r="D32" s="289"/>
      <c r="E32" s="231"/>
      <c r="F32" s="231"/>
      <c r="G32" s="309">
        <f t="shared" si="3"/>
        <v>0</v>
      </c>
      <c r="H32" s="289"/>
      <c r="I32" s="231"/>
      <c r="J32" s="268"/>
    </row>
    <row r="33" ht="14.25" spans="2:10">
      <c r="B33" s="308" t="s">
        <v>765</v>
      </c>
      <c r="C33" s="289">
        <f t="shared" si="2"/>
        <v>0</v>
      </c>
      <c r="D33" s="289"/>
      <c r="E33" s="231"/>
      <c r="F33" s="231"/>
      <c r="G33" s="309">
        <f t="shared" si="3"/>
        <v>0</v>
      </c>
      <c r="H33" s="289"/>
      <c r="I33" s="231"/>
      <c r="J33" s="268"/>
    </row>
    <row r="34" ht="14.25" spans="2:10">
      <c r="B34" s="308" t="s">
        <v>766</v>
      </c>
      <c r="C34" s="289">
        <f t="shared" si="2"/>
        <v>0</v>
      </c>
      <c r="D34" s="289"/>
      <c r="E34" s="231"/>
      <c r="F34" s="231"/>
      <c r="G34" s="309">
        <f t="shared" si="3"/>
        <v>0</v>
      </c>
      <c r="H34" s="289"/>
      <c r="I34" s="231"/>
      <c r="J34" s="268"/>
    </row>
    <row r="35" ht="14.25" spans="2:10">
      <c r="B35" s="308" t="s">
        <v>767</v>
      </c>
      <c r="C35" s="289">
        <f t="shared" si="2"/>
        <v>0</v>
      </c>
      <c r="D35" s="289"/>
      <c r="E35" s="231"/>
      <c r="F35" s="231"/>
      <c r="G35" s="309">
        <f t="shared" si="3"/>
        <v>0</v>
      </c>
      <c r="H35" s="289"/>
      <c r="I35" s="231"/>
      <c r="J35" s="268"/>
    </row>
    <row r="36" ht="14.25" spans="2:10">
      <c r="B36" s="308" t="s">
        <v>768</v>
      </c>
      <c r="C36" s="289">
        <f t="shared" si="2"/>
        <v>0</v>
      </c>
      <c r="D36" s="289"/>
      <c r="E36" s="231"/>
      <c r="F36" s="231"/>
      <c r="G36" s="309">
        <f t="shared" si="3"/>
        <v>0</v>
      </c>
      <c r="H36" s="289"/>
      <c r="I36" s="231"/>
      <c r="J36" s="268"/>
    </row>
    <row r="37" ht="14.25" spans="2:10">
      <c r="B37" s="308" t="s">
        <v>769</v>
      </c>
      <c r="C37" s="289">
        <f t="shared" si="2"/>
        <v>0</v>
      </c>
      <c r="D37" s="289"/>
      <c r="E37" s="231"/>
      <c r="F37" s="231"/>
      <c r="G37" s="309">
        <f t="shared" si="3"/>
        <v>0</v>
      </c>
      <c r="H37" s="289"/>
      <c r="I37" s="231"/>
      <c r="J37" s="268"/>
    </row>
    <row r="38" ht="14.25" spans="2:10">
      <c r="B38" s="308" t="s">
        <v>770</v>
      </c>
      <c r="C38" s="289">
        <f t="shared" si="2"/>
        <v>0</v>
      </c>
      <c r="D38" s="289"/>
      <c r="E38" s="231"/>
      <c r="F38" s="231"/>
      <c r="G38" s="309">
        <f t="shared" si="3"/>
        <v>0</v>
      </c>
      <c r="H38" s="289"/>
      <c r="I38" s="231"/>
      <c r="J38" s="268"/>
    </row>
    <row r="39" ht="14.25" spans="2:10">
      <c r="B39" s="308" t="s">
        <v>771</v>
      </c>
      <c r="C39" s="289">
        <f t="shared" si="2"/>
        <v>0</v>
      </c>
      <c r="D39" s="289"/>
      <c r="E39" s="231"/>
      <c r="F39" s="231"/>
      <c r="G39" s="309">
        <f t="shared" si="3"/>
        <v>0</v>
      </c>
      <c r="H39" s="289"/>
      <c r="I39" s="231"/>
      <c r="J39" s="268"/>
    </row>
    <row r="40" ht="15" spans="2:10">
      <c r="B40" s="310" t="s">
        <v>772</v>
      </c>
      <c r="C40" s="292">
        <f t="shared" si="2"/>
        <v>0</v>
      </c>
      <c r="D40" s="292"/>
      <c r="E40" s="257"/>
      <c r="F40" s="257"/>
      <c r="G40" s="311">
        <f t="shared" si="3"/>
        <v>0</v>
      </c>
      <c r="H40" s="292"/>
      <c r="I40" s="257"/>
      <c r="J40" s="269"/>
    </row>
    <row r="41" ht="13.5" spans="2:10">
      <c r="B41" s="312" t="s">
        <v>604</v>
      </c>
      <c r="C41" s="296">
        <f>SUM(C29:C40)</f>
        <v>0</v>
      </c>
      <c r="D41" s="296"/>
      <c r="E41" s="296"/>
      <c r="F41" s="296"/>
      <c r="G41" s="313">
        <f>SUM(G29:G40)</f>
        <v>0</v>
      </c>
      <c r="H41" s="296"/>
      <c r="I41" s="296"/>
      <c r="J41" s="297"/>
    </row>
    <row r="42" ht="13.5" spans="2:10">
      <c r="B42" s="314" t="s">
        <v>773</v>
      </c>
      <c r="C42" s="300"/>
      <c r="D42" s="300"/>
      <c r="E42" s="300"/>
      <c r="F42" s="300"/>
      <c r="G42" s="315"/>
      <c r="H42" s="300"/>
      <c r="I42" s="300"/>
      <c r="J42" s="301"/>
    </row>
    <row r="51" spans="11:11">
      <c r="K51" s="271" t="s">
        <v>816</v>
      </c>
    </row>
  </sheetData>
  <mergeCells count="8">
    <mergeCell ref="B2:J2"/>
    <mergeCell ref="C4:F4"/>
    <mergeCell ref="G4:J4"/>
    <mergeCell ref="B24:J24"/>
    <mergeCell ref="C26:F26"/>
    <mergeCell ref="G26:J26"/>
    <mergeCell ref="B4:B5"/>
    <mergeCell ref="B26:B27"/>
  </mergeCells>
  <printOptions horizontalCentered="1"/>
  <pageMargins left="0.354330708661417" right="0.354330708661417" top="0.984251968503937" bottom="0.984251968503937" header="0.511811023622047" footer="0.511811023622047"/>
  <pageSetup paperSize="1" scale="85" orientation="portrait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6" tint="0.599993896298105"/>
  </sheetPr>
  <dimension ref="A2:U23"/>
  <sheetViews>
    <sheetView showGridLines="0" zoomScale="85" zoomScaleNormal="85" workbookViewId="0">
      <selection activeCell="K33" sqref="K33"/>
    </sheetView>
  </sheetViews>
  <sheetFormatPr defaultColWidth="9" defaultRowHeight="15"/>
  <cols>
    <col min="1" max="1" width="9.14285714285714" style="126"/>
    <col min="2" max="2" width="29.7142857142857" style="126" customWidth="1"/>
    <col min="3" max="3" width="30.2857142857143" style="126" customWidth="1"/>
    <col min="4" max="4" width="16" style="126" customWidth="1"/>
    <col min="5" max="5" width="13" style="126" customWidth="1"/>
    <col min="6" max="6" width="25.2857142857143" style="126" customWidth="1"/>
    <col min="7" max="7" width="25.1428571428571" style="126" customWidth="1"/>
    <col min="8" max="13" width="13.7142857142857" style="126" customWidth="1"/>
    <col min="14" max="17" width="25.1428571428571" style="126" customWidth="1"/>
    <col min="18" max="21" width="12.2857142857143" style="126" customWidth="1"/>
    <col min="22" max="16384" width="9.14285714285714" style="126"/>
  </cols>
  <sheetData>
    <row r="2" ht="15.75" spans="17:21">
      <c r="Q2" s="127" t="s">
        <v>817</v>
      </c>
      <c r="U2" s="264"/>
    </row>
    <row r="4" ht="15.75" spans="1:1">
      <c r="A4" s="215"/>
    </row>
    <row r="5" ht="15.75" spans="1:21">
      <c r="A5" s="215"/>
      <c r="B5" s="216" t="s">
        <v>818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5"/>
      <c r="S5" s="215"/>
      <c r="T5" s="215"/>
      <c r="U5" s="215"/>
    </row>
    <row r="6" ht="16.5" spans="4:17">
      <c r="D6" s="215"/>
      <c r="E6" s="215"/>
      <c r="F6" s="215"/>
      <c r="G6" s="215"/>
      <c r="Q6" s="264"/>
    </row>
    <row r="7" ht="35.25" customHeight="1" spans="2:17">
      <c r="B7" s="217" t="s">
        <v>819</v>
      </c>
      <c r="C7" s="218" t="s">
        <v>820</v>
      </c>
      <c r="D7" s="219" t="s">
        <v>821</v>
      </c>
      <c r="E7" s="219" t="s">
        <v>822</v>
      </c>
      <c r="F7" s="219" t="s">
        <v>823</v>
      </c>
      <c r="G7" s="219" t="s">
        <v>824</v>
      </c>
      <c r="H7" s="219" t="s">
        <v>825</v>
      </c>
      <c r="I7" s="219" t="s">
        <v>826</v>
      </c>
      <c r="J7" s="219" t="s">
        <v>827</v>
      </c>
      <c r="K7" s="219" t="s">
        <v>828</v>
      </c>
      <c r="L7" s="219" t="s">
        <v>829</v>
      </c>
      <c r="M7" s="219" t="s">
        <v>830</v>
      </c>
      <c r="N7" s="249" t="s">
        <v>831</v>
      </c>
      <c r="O7" s="250"/>
      <c r="P7" s="251" t="s">
        <v>832</v>
      </c>
      <c r="Q7" s="265" t="s">
        <v>833</v>
      </c>
    </row>
    <row r="8" ht="42.75" customHeight="1" spans="2:17">
      <c r="B8" s="220"/>
      <c r="C8" s="221"/>
      <c r="D8" s="222"/>
      <c r="E8" s="222" t="s">
        <v>834</v>
      </c>
      <c r="F8" s="222"/>
      <c r="G8" s="222"/>
      <c r="H8" s="222"/>
      <c r="I8" s="222"/>
      <c r="J8" s="222"/>
      <c r="K8" s="222"/>
      <c r="L8" s="222"/>
      <c r="M8" s="222"/>
      <c r="N8" s="252" t="s">
        <v>835</v>
      </c>
      <c r="O8" s="252" t="s">
        <v>836</v>
      </c>
      <c r="P8" s="253"/>
      <c r="Q8" s="266"/>
    </row>
    <row r="9" ht="20.1" customHeight="1" spans="2:17">
      <c r="B9" s="223" t="s">
        <v>837</v>
      </c>
      <c r="C9" s="224"/>
      <c r="D9" s="225"/>
      <c r="E9" s="225"/>
      <c r="F9" s="226"/>
      <c r="G9" s="226"/>
      <c r="H9" s="227"/>
      <c r="I9" s="227"/>
      <c r="J9" s="227"/>
      <c r="K9" s="227"/>
      <c r="L9" s="227"/>
      <c r="M9" s="227"/>
      <c r="N9" s="226"/>
      <c r="O9" s="254"/>
      <c r="P9" s="226"/>
      <c r="Q9" s="267"/>
    </row>
    <row r="10" ht="20.1" customHeight="1" spans="2:17">
      <c r="B10" s="228" t="s">
        <v>838</v>
      </c>
      <c r="C10" s="229"/>
      <c r="D10" s="230"/>
      <c r="E10" s="230"/>
      <c r="F10" s="231"/>
      <c r="G10" s="232"/>
      <c r="H10" s="230"/>
      <c r="I10" s="230"/>
      <c r="J10" s="230"/>
      <c r="K10" s="230"/>
      <c r="L10" s="230"/>
      <c r="M10" s="230"/>
      <c r="N10" s="255"/>
      <c r="O10" s="232"/>
      <c r="P10" s="231"/>
      <c r="Q10" s="268"/>
    </row>
    <row r="11" ht="20.1" customHeight="1" spans="2:17">
      <c r="B11" s="228" t="s">
        <v>838</v>
      </c>
      <c r="C11" s="229"/>
      <c r="D11" s="230"/>
      <c r="E11" s="230"/>
      <c r="F11" s="231"/>
      <c r="G11" s="232"/>
      <c r="H11" s="230"/>
      <c r="I11" s="230"/>
      <c r="J11" s="230"/>
      <c r="K11" s="230"/>
      <c r="L11" s="230"/>
      <c r="M11" s="230"/>
      <c r="N11" s="255"/>
      <c r="O11" s="232"/>
      <c r="P11" s="231"/>
      <c r="Q11" s="268"/>
    </row>
    <row r="12" ht="20.1" customHeight="1" spans="2:17">
      <c r="B12" s="228" t="s">
        <v>838</v>
      </c>
      <c r="C12" s="229"/>
      <c r="D12" s="230"/>
      <c r="E12" s="230"/>
      <c r="F12" s="231"/>
      <c r="G12" s="232"/>
      <c r="H12" s="230"/>
      <c r="I12" s="230"/>
      <c r="J12" s="230"/>
      <c r="K12" s="230"/>
      <c r="L12" s="230"/>
      <c r="M12" s="230"/>
      <c r="N12" s="255"/>
      <c r="O12" s="232"/>
      <c r="P12" s="231"/>
      <c r="Q12" s="268"/>
    </row>
    <row r="13" ht="20.1" customHeight="1" spans="2:17">
      <c r="B13" s="228" t="s">
        <v>838</v>
      </c>
      <c r="C13" s="229"/>
      <c r="D13" s="230"/>
      <c r="E13" s="230"/>
      <c r="F13" s="231"/>
      <c r="G13" s="232"/>
      <c r="H13" s="230"/>
      <c r="I13" s="230"/>
      <c r="J13" s="230"/>
      <c r="K13" s="230"/>
      <c r="L13" s="230"/>
      <c r="M13" s="230"/>
      <c r="N13" s="255"/>
      <c r="O13" s="232"/>
      <c r="P13" s="231"/>
      <c r="Q13" s="268"/>
    </row>
    <row r="14" ht="20.1" customHeight="1" spans="2:17">
      <c r="B14" s="228" t="s">
        <v>838</v>
      </c>
      <c r="C14" s="229"/>
      <c r="D14" s="230"/>
      <c r="E14" s="230"/>
      <c r="F14" s="231"/>
      <c r="G14" s="232"/>
      <c r="H14" s="230"/>
      <c r="I14" s="230"/>
      <c r="J14" s="230"/>
      <c r="K14" s="230"/>
      <c r="L14" s="230"/>
      <c r="M14" s="230"/>
      <c r="N14" s="255"/>
      <c r="O14" s="232"/>
      <c r="P14" s="231"/>
      <c r="Q14" s="268"/>
    </row>
    <row r="15" ht="20.1" customHeight="1" spans="2:17">
      <c r="B15" s="233" t="s">
        <v>839</v>
      </c>
      <c r="C15" s="229"/>
      <c r="D15" s="230"/>
      <c r="E15" s="230"/>
      <c r="F15" s="231"/>
      <c r="G15" s="232"/>
      <c r="H15" s="230"/>
      <c r="I15" s="230"/>
      <c r="J15" s="230"/>
      <c r="K15" s="230"/>
      <c r="L15" s="230"/>
      <c r="M15" s="230"/>
      <c r="N15" s="255"/>
      <c r="O15" s="232"/>
      <c r="P15" s="231"/>
      <c r="Q15" s="268"/>
    </row>
    <row r="16" ht="20.1" customHeight="1" spans="2:17">
      <c r="B16" s="228" t="s">
        <v>838</v>
      </c>
      <c r="C16" s="229"/>
      <c r="D16" s="230"/>
      <c r="E16" s="230"/>
      <c r="F16" s="231"/>
      <c r="G16" s="232"/>
      <c r="H16" s="230"/>
      <c r="I16" s="230"/>
      <c r="J16" s="230"/>
      <c r="K16" s="230"/>
      <c r="L16" s="230"/>
      <c r="M16" s="230"/>
      <c r="N16" s="255"/>
      <c r="O16" s="232"/>
      <c r="P16" s="231"/>
      <c r="Q16" s="268"/>
    </row>
    <row r="17" ht="20.1" customHeight="1" spans="2:17">
      <c r="B17" s="228" t="s">
        <v>838</v>
      </c>
      <c r="C17" s="229"/>
      <c r="D17" s="230"/>
      <c r="E17" s="230"/>
      <c r="F17" s="231"/>
      <c r="G17" s="232"/>
      <c r="H17" s="230"/>
      <c r="I17" s="230"/>
      <c r="J17" s="230"/>
      <c r="K17" s="230"/>
      <c r="L17" s="230"/>
      <c r="M17" s="230"/>
      <c r="N17" s="255"/>
      <c r="O17" s="232"/>
      <c r="P17" s="231"/>
      <c r="Q17" s="268"/>
    </row>
    <row r="18" ht="20.1" customHeight="1" spans="2:17">
      <c r="B18" s="228" t="s">
        <v>838</v>
      </c>
      <c r="C18" s="229"/>
      <c r="D18" s="230"/>
      <c r="E18" s="230"/>
      <c r="F18" s="231"/>
      <c r="G18" s="232"/>
      <c r="H18" s="230"/>
      <c r="I18" s="230"/>
      <c r="J18" s="230"/>
      <c r="K18" s="230"/>
      <c r="L18" s="230"/>
      <c r="M18" s="230"/>
      <c r="N18" s="255"/>
      <c r="O18" s="232"/>
      <c r="P18" s="231"/>
      <c r="Q18" s="268"/>
    </row>
    <row r="19" ht="20.1" customHeight="1" spans="2:17">
      <c r="B19" s="228" t="s">
        <v>838</v>
      </c>
      <c r="C19" s="229"/>
      <c r="D19" s="230"/>
      <c r="E19" s="230"/>
      <c r="F19" s="231"/>
      <c r="G19" s="232"/>
      <c r="H19" s="230"/>
      <c r="I19" s="230"/>
      <c r="J19" s="230"/>
      <c r="K19" s="230"/>
      <c r="L19" s="230"/>
      <c r="M19" s="230"/>
      <c r="N19" s="255"/>
      <c r="O19" s="232"/>
      <c r="P19" s="231"/>
      <c r="Q19" s="268"/>
    </row>
    <row r="20" ht="20.1" customHeight="1" spans="2:17">
      <c r="B20" s="234" t="s">
        <v>838</v>
      </c>
      <c r="C20" s="235"/>
      <c r="D20" s="236"/>
      <c r="E20" s="236"/>
      <c r="F20" s="237"/>
      <c r="G20" s="238"/>
      <c r="H20" s="236"/>
      <c r="I20" s="236"/>
      <c r="J20" s="236"/>
      <c r="K20" s="236"/>
      <c r="L20" s="236"/>
      <c r="M20" s="236"/>
      <c r="N20" s="256"/>
      <c r="O20" s="257"/>
      <c r="P20" s="257"/>
      <c r="Q20" s="269"/>
    </row>
    <row r="21" ht="20.1" customHeight="1" spans="2:17">
      <c r="B21" s="239" t="s">
        <v>558</v>
      </c>
      <c r="C21" s="240"/>
      <c r="D21" s="240"/>
      <c r="E21" s="241"/>
      <c r="F21" s="242"/>
      <c r="G21" s="243"/>
      <c r="H21" s="244"/>
      <c r="I21" s="258"/>
      <c r="J21" s="258"/>
      <c r="K21" s="258"/>
      <c r="L21" s="258"/>
      <c r="M21" s="259"/>
      <c r="N21" s="260"/>
      <c r="O21" s="261"/>
      <c r="P21" s="242"/>
      <c r="Q21" s="243"/>
    </row>
    <row r="22" ht="20.1" customHeight="1" spans="2:17">
      <c r="B22" s="239" t="s">
        <v>840</v>
      </c>
      <c r="C22" s="240"/>
      <c r="D22" s="240"/>
      <c r="E22" s="241"/>
      <c r="F22" s="245"/>
      <c r="G22" s="246"/>
      <c r="H22" s="47"/>
      <c r="I22" s="47"/>
      <c r="J22" s="47"/>
      <c r="K22" s="47"/>
      <c r="L22" s="47"/>
      <c r="M22" s="47"/>
      <c r="N22" s="47"/>
      <c r="O22" s="262"/>
      <c r="P22" s="263"/>
      <c r="Q22" s="270"/>
    </row>
    <row r="23" ht="20.1" customHeight="1" spans="2:17">
      <c r="B23" s="239" t="s">
        <v>841</v>
      </c>
      <c r="C23" s="240"/>
      <c r="D23" s="240"/>
      <c r="E23" s="241"/>
      <c r="F23" s="247"/>
      <c r="G23" s="248"/>
      <c r="H23" s="47"/>
      <c r="I23" s="47"/>
      <c r="J23" s="47"/>
      <c r="K23" s="47"/>
      <c r="L23" s="47"/>
      <c r="M23" s="47"/>
      <c r="N23" s="47"/>
      <c r="O23" s="262"/>
      <c r="P23" s="245"/>
      <c r="Q23" s="246"/>
    </row>
  </sheetData>
  <mergeCells count="18">
    <mergeCell ref="B5:Q5"/>
    <mergeCell ref="N7:O7"/>
    <mergeCell ref="B21:E21"/>
    <mergeCell ref="B22:E22"/>
    <mergeCell ref="B23:E23"/>
    <mergeCell ref="B7:B8"/>
    <mergeCell ref="C7:C8"/>
    <mergeCell ref="D7:D8"/>
    <mergeCell ref="F7:F8"/>
    <mergeCell ref="G7:G8"/>
    <mergeCell ref="H7:H8"/>
    <mergeCell ref="I7:I8"/>
    <mergeCell ref="J7:J8"/>
    <mergeCell ref="K7:K8"/>
    <mergeCell ref="L7:L8"/>
    <mergeCell ref="M7:M8"/>
    <mergeCell ref="P7:P8"/>
    <mergeCell ref="Q7:Q8"/>
  </mergeCells>
  <pageMargins left="0" right="0" top="0.748031496062992" bottom="0.748031496062992" header="0.31496062992126" footer="0.31496062992126"/>
  <pageSetup paperSize="9" scale="45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6" tint="0.599993896298105"/>
  </sheetPr>
  <dimension ref="A1:I244"/>
  <sheetViews>
    <sheetView showGridLines="0" tabSelected="1" topLeftCell="A234" workbookViewId="0">
      <selection activeCell="B1" sqref="B1:H244"/>
    </sheetView>
  </sheetViews>
  <sheetFormatPr defaultColWidth="9" defaultRowHeight="15"/>
  <cols>
    <col min="1" max="1" width="5.71428571428571" style="4" customWidth="1"/>
    <col min="2" max="2" width="12.7142857142857" style="4" customWidth="1"/>
    <col min="3" max="3" width="41" style="4" customWidth="1"/>
    <col min="4" max="7" width="20.7142857142857" style="4" customWidth="1"/>
    <col min="8" max="8" width="20.7142857142857" style="126" customWidth="1"/>
    <col min="9" max="9" width="1.71428571428571" style="4" customWidth="1"/>
    <col min="10" max="10" width="12.5714285714286" style="4" customWidth="1"/>
    <col min="11" max="11" width="12" style="4" customWidth="1"/>
    <col min="12" max="12" width="10.8571428571429" style="4" customWidth="1"/>
    <col min="13" max="13" width="11.8571428571429" style="4" customWidth="1"/>
    <col min="14" max="14" width="12.1428571428571" style="4" customWidth="1"/>
    <col min="15" max="15" width="13.2857142857143" style="4" customWidth="1"/>
    <col min="16" max="16384" width="9.14285714285714" style="4"/>
  </cols>
  <sheetData>
    <row r="1" ht="15.75" spans="7:8">
      <c r="G1" s="1"/>
      <c r="H1" s="127" t="s">
        <v>842</v>
      </c>
    </row>
    <row r="2" ht="15.75" spans="2:7">
      <c r="B2" s="128"/>
      <c r="C2" s="129"/>
      <c r="D2" s="129"/>
      <c r="E2" s="129"/>
      <c r="F2" s="129"/>
      <c r="G2" s="129"/>
    </row>
    <row r="3" ht="23.25" customHeight="1" spans="2:8">
      <c r="B3" s="130" t="s">
        <v>843</v>
      </c>
      <c r="C3" s="130"/>
      <c r="D3" s="130"/>
      <c r="E3" s="130"/>
      <c r="F3" s="130"/>
      <c r="G3" s="130"/>
      <c r="H3" s="131"/>
    </row>
    <row r="4" ht="15.75" customHeight="1" spans="2:7">
      <c r="B4" s="132"/>
      <c r="C4" s="132"/>
      <c r="D4" s="132"/>
      <c r="E4" s="132"/>
      <c r="F4" s="129"/>
      <c r="G4" s="129"/>
    </row>
    <row r="5" ht="15.75" spans="2:8">
      <c r="B5" s="132"/>
      <c r="C5" s="132"/>
      <c r="D5" s="129"/>
      <c r="E5" s="132"/>
      <c r="F5" s="132"/>
      <c r="H5" s="133" t="s">
        <v>594</v>
      </c>
    </row>
    <row r="6" ht="32.25" customHeight="1" spans="2:8">
      <c r="B6" s="134" t="s">
        <v>686</v>
      </c>
      <c r="C6" s="135" t="s">
        <v>844</v>
      </c>
      <c r="D6" s="136" t="s">
        <v>845</v>
      </c>
      <c r="E6" s="137" t="s">
        <v>617</v>
      </c>
      <c r="F6" s="137" t="s">
        <v>582</v>
      </c>
      <c r="G6" s="137" t="s">
        <v>583</v>
      </c>
      <c r="H6" s="138" t="s">
        <v>590</v>
      </c>
    </row>
    <row r="7" ht="29.25" customHeight="1" spans="2:8">
      <c r="B7" s="139"/>
      <c r="C7" s="140"/>
      <c r="D7" s="141"/>
      <c r="E7" s="142" t="s">
        <v>846</v>
      </c>
      <c r="F7" s="142" t="s">
        <v>847</v>
      </c>
      <c r="G7" s="142" t="s">
        <v>848</v>
      </c>
      <c r="H7" s="143" t="s">
        <v>849</v>
      </c>
    </row>
    <row r="8" ht="20.1" customHeight="1" spans="2:8">
      <c r="B8" s="144"/>
      <c r="C8" s="145" t="s">
        <v>850</v>
      </c>
      <c r="D8" s="145"/>
      <c r="E8" s="145"/>
      <c r="F8" s="145"/>
      <c r="G8" s="145"/>
      <c r="H8" s="146"/>
    </row>
    <row r="9" ht="37" customHeight="1" spans="2:8">
      <c r="B9" s="147" t="s">
        <v>618</v>
      </c>
      <c r="C9" s="148" t="s">
        <v>851</v>
      </c>
      <c r="D9" s="149">
        <f>2800000*0.8</f>
        <v>2240000</v>
      </c>
      <c r="E9" s="150">
        <f t="shared" ref="E9:E62" si="0">H9/4</f>
        <v>750000</v>
      </c>
      <c r="F9" s="150">
        <f t="shared" ref="F9:F62" si="1">E9*2</f>
        <v>1500000</v>
      </c>
      <c r="G9" s="150">
        <f t="shared" ref="G9:G62" si="2">E9*3</f>
        <v>2250000</v>
      </c>
      <c r="H9" s="151">
        <v>3000000</v>
      </c>
    </row>
    <row r="10" ht="64" customHeight="1" spans="2:8">
      <c r="B10" s="147" t="s">
        <v>620</v>
      </c>
      <c r="C10" s="148" t="s">
        <v>852</v>
      </c>
      <c r="D10" s="149">
        <f>800000*0.8</f>
        <v>640000</v>
      </c>
      <c r="E10" s="150">
        <f t="shared" si="0"/>
        <v>247500</v>
      </c>
      <c r="F10" s="150">
        <f t="shared" si="1"/>
        <v>495000</v>
      </c>
      <c r="G10" s="150">
        <f t="shared" si="2"/>
        <v>742500</v>
      </c>
      <c r="H10" s="151">
        <v>990000</v>
      </c>
    </row>
    <row r="11" ht="42" customHeight="1" spans="2:8">
      <c r="B11" s="147" t="s">
        <v>622</v>
      </c>
      <c r="C11" s="148" t="s">
        <v>853</v>
      </c>
      <c r="D11" s="149">
        <f>3000000*0.8</f>
        <v>2400000</v>
      </c>
      <c r="E11" s="150">
        <f t="shared" si="0"/>
        <v>1250000</v>
      </c>
      <c r="F11" s="150">
        <f t="shared" si="1"/>
        <v>2500000</v>
      </c>
      <c r="G11" s="150">
        <f t="shared" si="2"/>
        <v>3750000</v>
      </c>
      <c r="H11" s="151">
        <v>5000000</v>
      </c>
    </row>
    <row r="12" ht="44" customHeight="1" spans="2:8">
      <c r="B12" s="147" t="s">
        <v>624</v>
      </c>
      <c r="C12" s="148" t="s">
        <v>854</v>
      </c>
      <c r="D12" s="149">
        <v>30000</v>
      </c>
      <c r="E12" s="150">
        <f t="shared" si="0"/>
        <v>25000</v>
      </c>
      <c r="F12" s="150">
        <f t="shared" si="1"/>
        <v>50000</v>
      </c>
      <c r="G12" s="150">
        <f t="shared" si="2"/>
        <v>75000</v>
      </c>
      <c r="H12" s="151">
        <v>100000</v>
      </c>
    </row>
    <row r="13" ht="20.1" customHeight="1" spans="2:8">
      <c r="B13" s="147" t="s">
        <v>855</v>
      </c>
      <c r="C13" s="148" t="s">
        <v>856</v>
      </c>
      <c r="D13" s="149">
        <v>200000</v>
      </c>
      <c r="E13" s="150">
        <f t="shared" si="0"/>
        <v>100000</v>
      </c>
      <c r="F13" s="150">
        <f t="shared" si="1"/>
        <v>200000</v>
      </c>
      <c r="G13" s="150">
        <f t="shared" si="2"/>
        <v>300000</v>
      </c>
      <c r="H13" s="151">
        <v>400000</v>
      </c>
    </row>
    <row r="14" ht="20.1" customHeight="1" spans="2:8">
      <c r="B14" s="147" t="s">
        <v>857</v>
      </c>
      <c r="C14" s="148" t="s">
        <v>858</v>
      </c>
      <c r="D14" s="149">
        <v>160000</v>
      </c>
      <c r="E14" s="150">
        <f t="shared" si="0"/>
        <v>100000</v>
      </c>
      <c r="F14" s="150">
        <f t="shared" si="1"/>
        <v>200000</v>
      </c>
      <c r="G14" s="150">
        <f t="shared" si="2"/>
        <v>300000</v>
      </c>
      <c r="H14" s="151">
        <v>400000</v>
      </c>
    </row>
    <row r="15" ht="20.1" customHeight="1" spans="2:8">
      <c r="B15" s="147" t="s">
        <v>859</v>
      </c>
      <c r="C15" s="148" t="s">
        <v>860</v>
      </c>
      <c r="D15" s="152">
        <v>0</v>
      </c>
      <c r="E15" s="150">
        <f t="shared" si="0"/>
        <v>6250</v>
      </c>
      <c r="F15" s="150">
        <f t="shared" si="1"/>
        <v>12500</v>
      </c>
      <c r="G15" s="150">
        <f t="shared" si="2"/>
        <v>18750</v>
      </c>
      <c r="H15" s="151">
        <v>25000</v>
      </c>
    </row>
    <row r="16" ht="45" customHeight="1" spans="2:8">
      <c r="B16" s="147" t="s">
        <v>861</v>
      </c>
      <c r="C16" s="148" t="s">
        <v>862</v>
      </c>
      <c r="D16" s="152">
        <v>0</v>
      </c>
      <c r="E16" s="150">
        <f t="shared" si="0"/>
        <v>125000</v>
      </c>
      <c r="F16" s="150">
        <f t="shared" si="1"/>
        <v>250000</v>
      </c>
      <c r="G16" s="150">
        <f t="shared" si="2"/>
        <v>375000</v>
      </c>
      <c r="H16" s="151">
        <v>500000</v>
      </c>
    </row>
    <row r="17" ht="69" customHeight="1" spans="2:8">
      <c r="B17" s="147" t="s">
        <v>863</v>
      </c>
      <c r="C17" s="148" t="s">
        <v>864</v>
      </c>
      <c r="D17" s="149">
        <v>20000</v>
      </c>
      <c r="E17" s="150">
        <f t="shared" si="0"/>
        <v>20000</v>
      </c>
      <c r="F17" s="150">
        <f t="shared" si="1"/>
        <v>40000</v>
      </c>
      <c r="G17" s="150">
        <f t="shared" si="2"/>
        <v>60000</v>
      </c>
      <c r="H17" s="151">
        <v>80000</v>
      </c>
    </row>
    <row r="18" ht="20.1" customHeight="1" spans="2:8">
      <c r="B18" s="147" t="s">
        <v>865</v>
      </c>
      <c r="C18" s="148" t="s">
        <v>866</v>
      </c>
      <c r="D18" s="152">
        <v>250000</v>
      </c>
      <c r="E18" s="150">
        <f t="shared" si="0"/>
        <v>75000</v>
      </c>
      <c r="F18" s="150">
        <f t="shared" si="1"/>
        <v>150000</v>
      </c>
      <c r="G18" s="150">
        <f t="shared" si="2"/>
        <v>225000</v>
      </c>
      <c r="H18" s="151">
        <v>300000</v>
      </c>
    </row>
    <row r="19" ht="20.1" customHeight="1" spans="2:8">
      <c r="B19" s="147" t="s">
        <v>867</v>
      </c>
      <c r="C19" s="148" t="s">
        <v>868</v>
      </c>
      <c r="D19" s="152">
        <v>0</v>
      </c>
      <c r="E19" s="150">
        <f t="shared" si="0"/>
        <v>50000</v>
      </c>
      <c r="F19" s="150">
        <f t="shared" si="1"/>
        <v>100000</v>
      </c>
      <c r="G19" s="150">
        <f t="shared" si="2"/>
        <v>150000</v>
      </c>
      <c r="H19" s="151">
        <v>200000</v>
      </c>
    </row>
    <row r="20" ht="20.1" customHeight="1" spans="2:8">
      <c r="B20" s="147" t="s">
        <v>869</v>
      </c>
      <c r="C20" s="148" t="s">
        <v>870</v>
      </c>
      <c r="D20" s="149">
        <v>0</v>
      </c>
      <c r="E20" s="150">
        <f t="shared" si="0"/>
        <v>225000</v>
      </c>
      <c r="F20" s="150">
        <f t="shared" si="1"/>
        <v>450000</v>
      </c>
      <c r="G20" s="150">
        <f t="shared" si="2"/>
        <v>675000</v>
      </c>
      <c r="H20" s="151">
        <v>900000</v>
      </c>
    </row>
    <row r="21" ht="20.1" customHeight="1" spans="2:8">
      <c r="B21" s="147" t="s">
        <v>871</v>
      </c>
      <c r="C21" s="148" t="s">
        <v>872</v>
      </c>
      <c r="D21" s="149">
        <v>0</v>
      </c>
      <c r="E21" s="150">
        <f t="shared" si="0"/>
        <v>62500</v>
      </c>
      <c r="F21" s="150">
        <f t="shared" si="1"/>
        <v>125000</v>
      </c>
      <c r="G21" s="150">
        <f t="shared" si="2"/>
        <v>187500</v>
      </c>
      <c r="H21" s="151">
        <v>250000</v>
      </c>
    </row>
    <row r="22" ht="37" customHeight="1" spans="2:8">
      <c r="B22" s="147" t="s">
        <v>873</v>
      </c>
      <c r="C22" s="148" t="s">
        <v>874</v>
      </c>
      <c r="D22" s="149">
        <v>350000</v>
      </c>
      <c r="E22" s="150">
        <f t="shared" si="0"/>
        <v>150000</v>
      </c>
      <c r="F22" s="150">
        <f t="shared" si="1"/>
        <v>300000</v>
      </c>
      <c r="G22" s="150">
        <f t="shared" si="2"/>
        <v>450000</v>
      </c>
      <c r="H22" s="151">
        <v>600000</v>
      </c>
    </row>
    <row r="23" ht="20.1" customHeight="1" spans="2:8">
      <c r="B23" s="147" t="s">
        <v>875</v>
      </c>
      <c r="C23" s="148" t="s">
        <v>876</v>
      </c>
      <c r="D23" s="149">
        <v>160000</v>
      </c>
      <c r="E23" s="150">
        <f t="shared" si="0"/>
        <v>100000</v>
      </c>
      <c r="F23" s="150">
        <f t="shared" si="1"/>
        <v>200000</v>
      </c>
      <c r="G23" s="150">
        <f t="shared" si="2"/>
        <v>300000</v>
      </c>
      <c r="H23" s="151">
        <v>400000</v>
      </c>
    </row>
    <row r="24" ht="40" customHeight="1" spans="2:8">
      <c r="B24" s="147" t="s">
        <v>877</v>
      </c>
      <c r="C24" s="148" t="s">
        <v>878</v>
      </c>
      <c r="D24" s="149">
        <v>70000</v>
      </c>
      <c r="E24" s="150">
        <f t="shared" si="0"/>
        <v>37500</v>
      </c>
      <c r="F24" s="150">
        <f t="shared" si="1"/>
        <v>75000</v>
      </c>
      <c r="G24" s="150">
        <f t="shared" si="2"/>
        <v>112500</v>
      </c>
      <c r="H24" s="151">
        <v>150000</v>
      </c>
    </row>
    <row r="25" ht="20.1" customHeight="1" spans="2:8">
      <c r="B25" s="147" t="s">
        <v>879</v>
      </c>
      <c r="C25" s="148" t="s">
        <v>880</v>
      </c>
      <c r="D25" s="149">
        <v>160000</v>
      </c>
      <c r="E25" s="150">
        <f t="shared" si="0"/>
        <v>75000</v>
      </c>
      <c r="F25" s="150">
        <f t="shared" si="1"/>
        <v>150000</v>
      </c>
      <c r="G25" s="150">
        <f t="shared" si="2"/>
        <v>225000</v>
      </c>
      <c r="H25" s="151">
        <v>300000</v>
      </c>
    </row>
    <row r="26" ht="70" customHeight="1" spans="2:8">
      <c r="B26" s="147" t="s">
        <v>881</v>
      </c>
      <c r="C26" s="148" t="s">
        <v>882</v>
      </c>
      <c r="D26" s="149">
        <v>792000</v>
      </c>
      <c r="E26" s="150">
        <f t="shared" si="0"/>
        <v>247500</v>
      </c>
      <c r="F26" s="150">
        <f t="shared" si="1"/>
        <v>495000</v>
      </c>
      <c r="G26" s="150">
        <f t="shared" si="2"/>
        <v>742500</v>
      </c>
      <c r="H26" s="151">
        <v>990000</v>
      </c>
    </row>
    <row r="27" ht="69" customHeight="1" spans="2:8">
      <c r="B27" s="147" t="s">
        <v>883</v>
      </c>
      <c r="C27" s="148" t="s">
        <v>884</v>
      </c>
      <c r="D27" s="152">
        <v>0</v>
      </c>
      <c r="E27" s="150">
        <f t="shared" si="0"/>
        <v>12500</v>
      </c>
      <c r="F27" s="150">
        <f t="shared" si="1"/>
        <v>25000</v>
      </c>
      <c r="G27" s="150">
        <f t="shared" si="2"/>
        <v>37500</v>
      </c>
      <c r="H27" s="151">
        <v>50000</v>
      </c>
    </row>
    <row r="28" ht="20.1" customHeight="1" spans="2:8">
      <c r="B28" s="147" t="s">
        <v>885</v>
      </c>
      <c r="C28" s="148" t="s">
        <v>886</v>
      </c>
      <c r="D28" s="149">
        <v>110000</v>
      </c>
      <c r="E28" s="150">
        <f t="shared" si="0"/>
        <v>62500</v>
      </c>
      <c r="F28" s="150">
        <f t="shared" si="1"/>
        <v>125000</v>
      </c>
      <c r="G28" s="150">
        <f t="shared" si="2"/>
        <v>187500</v>
      </c>
      <c r="H28" s="151">
        <v>250000</v>
      </c>
    </row>
    <row r="29" ht="20.1" customHeight="1" spans="2:8">
      <c r="B29" s="147" t="s">
        <v>887</v>
      </c>
      <c r="C29" s="148" t="s">
        <v>888</v>
      </c>
      <c r="D29" s="149">
        <v>320000</v>
      </c>
      <c r="E29" s="150">
        <f t="shared" si="0"/>
        <v>150000</v>
      </c>
      <c r="F29" s="150">
        <f t="shared" si="1"/>
        <v>300000</v>
      </c>
      <c r="G29" s="150">
        <f t="shared" si="2"/>
        <v>450000</v>
      </c>
      <c r="H29" s="151">
        <v>600000</v>
      </c>
    </row>
    <row r="30" ht="63" customHeight="1" spans="2:8">
      <c r="B30" s="147" t="s">
        <v>889</v>
      </c>
      <c r="C30" s="148" t="s">
        <v>890</v>
      </c>
      <c r="D30" s="149">
        <v>2400000</v>
      </c>
      <c r="E30" s="150">
        <f t="shared" si="0"/>
        <v>1125000</v>
      </c>
      <c r="F30" s="150">
        <f t="shared" si="1"/>
        <v>2250000</v>
      </c>
      <c r="G30" s="150">
        <f t="shared" si="2"/>
        <v>3375000</v>
      </c>
      <c r="H30" s="151">
        <v>4500000</v>
      </c>
    </row>
    <row r="31" ht="64" customHeight="1" spans="2:8">
      <c r="B31" s="147" t="s">
        <v>891</v>
      </c>
      <c r="C31" s="148" t="s">
        <v>892</v>
      </c>
      <c r="D31" s="152">
        <v>2400000</v>
      </c>
      <c r="E31" s="150">
        <f t="shared" si="0"/>
        <v>2000000</v>
      </c>
      <c r="F31" s="150">
        <f t="shared" si="1"/>
        <v>4000000</v>
      </c>
      <c r="G31" s="150">
        <f t="shared" si="2"/>
        <v>6000000</v>
      </c>
      <c r="H31" s="151">
        <v>8000000</v>
      </c>
    </row>
    <row r="32" ht="42" customHeight="1" spans="2:8">
      <c r="B32" s="147" t="s">
        <v>893</v>
      </c>
      <c r="C32" s="148" t="s">
        <v>894</v>
      </c>
      <c r="D32" s="149">
        <v>290000</v>
      </c>
      <c r="E32" s="150">
        <f t="shared" si="0"/>
        <v>125000</v>
      </c>
      <c r="F32" s="150">
        <f t="shared" si="1"/>
        <v>250000</v>
      </c>
      <c r="G32" s="150">
        <f t="shared" si="2"/>
        <v>375000</v>
      </c>
      <c r="H32" s="151">
        <v>500000</v>
      </c>
    </row>
    <row r="33" ht="36" customHeight="1" spans="1:8">
      <c r="A33" s="153"/>
      <c r="B33" s="147" t="s">
        <v>895</v>
      </c>
      <c r="C33" s="148" t="s">
        <v>896</v>
      </c>
      <c r="D33" s="152">
        <v>50000</v>
      </c>
      <c r="E33" s="150">
        <f t="shared" si="0"/>
        <v>30000</v>
      </c>
      <c r="F33" s="150">
        <f t="shared" si="1"/>
        <v>60000</v>
      </c>
      <c r="G33" s="150">
        <f t="shared" si="2"/>
        <v>90000</v>
      </c>
      <c r="H33" s="151">
        <v>120000</v>
      </c>
    </row>
    <row r="34" ht="47" customHeight="1" spans="1:8">
      <c r="A34" s="153"/>
      <c r="B34" s="147" t="s">
        <v>897</v>
      </c>
      <c r="C34" s="148" t="s">
        <v>898</v>
      </c>
      <c r="D34" s="149">
        <v>80716</v>
      </c>
      <c r="E34" s="150">
        <f t="shared" si="0"/>
        <v>75000</v>
      </c>
      <c r="F34" s="150">
        <f t="shared" si="1"/>
        <v>150000</v>
      </c>
      <c r="G34" s="150">
        <f t="shared" si="2"/>
        <v>225000</v>
      </c>
      <c r="H34" s="151">
        <v>300000</v>
      </c>
    </row>
    <row r="35" ht="35" customHeight="1" spans="1:8">
      <c r="A35" s="153"/>
      <c r="B35" s="147" t="s">
        <v>899</v>
      </c>
      <c r="C35" s="148" t="s">
        <v>900</v>
      </c>
      <c r="D35" s="149">
        <v>30000000</v>
      </c>
      <c r="E35" s="150">
        <f t="shared" si="0"/>
        <v>11250000</v>
      </c>
      <c r="F35" s="150">
        <f t="shared" si="1"/>
        <v>22500000</v>
      </c>
      <c r="G35" s="150">
        <f t="shared" si="2"/>
        <v>33750000</v>
      </c>
      <c r="H35" s="151">
        <v>45000000</v>
      </c>
    </row>
    <row r="36" ht="52" customHeight="1" spans="1:8">
      <c r="A36" s="153"/>
      <c r="B36" s="147" t="s">
        <v>901</v>
      </c>
      <c r="C36" s="148" t="s">
        <v>902</v>
      </c>
      <c r="D36" s="149">
        <v>2400000</v>
      </c>
      <c r="E36" s="150">
        <f t="shared" si="0"/>
        <v>1000000</v>
      </c>
      <c r="F36" s="150">
        <f t="shared" si="1"/>
        <v>2000000</v>
      </c>
      <c r="G36" s="150">
        <f t="shared" si="2"/>
        <v>3000000</v>
      </c>
      <c r="H36" s="151">
        <v>4000000</v>
      </c>
    </row>
    <row r="37" ht="20.1" customHeight="1" spans="2:8">
      <c r="B37" s="147" t="s">
        <v>903</v>
      </c>
      <c r="C37" s="148" t="s">
        <v>904</v>
      </c>
      <c r="D37" s="149">
        <v>750000</v>
      </c>
      <c r="E37" s="150">
        <f t="shared" si="0"/>
        <v>200000</v>
      </c>
      <c r="F37" s="150">
        <f t="shared" si="1"/>
        <v>400000</v>
      </c>
      <c r="G37" s="150">
        <f t="shared" si="2"/>
        <v>600000</v>
      </c>
      <c r="H37" s="151">
        <v>800000</v>
      </c>
    </row>
    <row r="38" ht="54" spans="2:8">
      <c r="B38" s="147" t="s">
        <v>905</v>
      </c>
      <c r="C38" s="148" t="s">
        <v>906</v>
      </c>
      <c r="D38" s="149">
        <v>2400000</v>
      </c>
      <c r="E38" s="150">
        <f t="shared" si="0"/>
        <v>1125000</v>
      </c>
      <c r="F38" s="150">
        <f t="shared" si="1"/>
        <v>2250000</v>
      </c>
      <c r="G38" s="150">
        <f t="shared" si="2"/>
        <v>3375000</v>
      </c>
      <c r="H38" s="151">
        <v>4500000</v>
      </c>
    </row>
    <row r="39" ht="18" spans="2:8">
      <c r="B39" s="147" t="s">
        <v>907</v>
      </c>
      <c r="C39" s="148" t="s">
        <v>908</v>
      </c>
      <c r="D39" s="152">
        <v>0</v>
      </c>
      <c r="E39" s="150">
        <f t="shared" si="0"/>
        <v>12500</v>
      </c>
      <c r="F39" s="150">
        <f t="shared" si="1"/>
        <v>25000</v>
      </c>
      <c r="G39" s="150">
        <f t="shared" si="2"/>
        <v>37500</v>
      </c>
      <c r="H39" s="151">
        <v>50000</v>
      </c>
    </row>
    <row r="40" ht="36" spans="2:8">
      <c r="B40" s="147" t="s">
        <v>909</v>
      </c>
      <c r="C40" s="154" t="s">
        <v>910</v>
      </c>
      <c r="D40" s="155">
        <v>800000</v>
      </c>
      <c r="E40" s="156">
        <f t="shared" si="0"/>
        <v>400000</v>
      </c>
      <c r="F40" s="156">
        <f t="shared" si="1"/>
        <v>800000</v>
      </c>
      <c r="G40" s="156">
        <f t="shared" si="2"/>
        <v>1200000</v>
      </c>
      <c r="H40" s="157">
        <v>1600000</v>
      </c>
    </row>
    <row r="41" ht="36" spans="2:8">
      <c r="B41" s="147" t="s">
        <v>911</v>
      </c>
      <c r="C41" s="154" t="s">
        <v>912</v>
      </c>
      <c r="D41" s="155">
        <v>400000</v>
      </c>
      <c r="E41" s="156">
        <f t="shared" si="0"/>
        <v>150000</v>
      </c>
      <c r="F41" s="156">
        <f t="shared" si="1"/>
        <v>300000</v>
      </c>
      <c r="G41" s="156">
        <f t="shared" si="2"/>
        <v>450000</v>
      </c>
      <c r="H41" s="157">
        <v>600000</v>
      </c>
    </row>
    <row r="42" ht="36" spans="2:8">
      <c r="B42" s="147" t="s">
        <v>913</v>
      </c>
      <c r="C42" s="154" t="s">
        <v>914</v>
      </c>
      <c r="D42" s="155">
        <v>800000</v>
      </c>
      <c r="E42" s="156">
        <f t="shared" si="0"/>
        <v>500000</v>
      </c>
      <c r="F42" s="156">
        <f t="shared" si="1"/>
        <v>1000000</v>
      </c>
      <c r="G42" s="156">
        <f t="shared" si="2"/>
        <v>1500000</v>
      </c>
      <c r="H42" s="157">
        <v>2000000</v>
      </c>
    </row>
    <row r="43" ht="18" spans="2:8">
      <c r="B43" s="158" t="s">
        <v>915</v>
      </c>
      <c r="C43" s="154" t="s">
        <v>916</v>
      </c>
      <c r="D43" s="155">
        <v>0</v>
      </c>
      <c r="E43" s="156">
        <f t="shared" si="0"/>
        <v>7500</v>
      </c>
      <c r="F43" s="156">
        <f t="shared" si="1"/>
        <v>15000</v>
      </c>
      <c r="G43" s="156">
        <f t="shared" si="2"/>
        <v>22500</v>
      </c>
      <c r="H43" s="157">
        <v>30000</v>
      </c>
    </row>
    <row r="44" ht="41" customHeight="1" spans="2:8">
      <c r="B44" s="147" t="s">
        <v>917</v>
      </c>
      <c r="C44" s="154" t="s">
        <v>918</v>
      </c>
      <c r="D44" s="155">
        <v>1500000</v>
      </c>
      <c r="E44" s="156">
        <f t="shared" si="0"/>
        <v>750000</v>
      </c>
      <c r="F44" s="156">
        <f t="shared" si="1"/>
        <v>1500000</v>
      </c>
      <c r="G44" s="156">
        <f t="shared" si="2"/>
        <v>2250000</v>
      </c>
      <c r="H44" s="157">
        <v>3000000</v>
      </c>
    </row>
    <row r="45" ht="36" spans="2:8">
      <c r="B45" s="147" t="s">
        <v>919</v>
      </c>
      <c r="C45" s="154" t="s">
        <v>920</v>
      </c>
      <c r="D45" s="155">
        <v>600000</v>
      </c>
      <c r="E45" s="156">
        <f t="shared" si="0"/>
        <v>250000</v>
      </c>
      <c r="F45" s="156">
        <f t="shared" si="1"/>
        <v>500000</v>
      </c>
      <c r="G45" s="156">
        <f t="shared" si="2"/>
        <v>750000</v>
      </c>
      <c r="H45" s="157">
        <v>1000000</v>
      </c>
    </row>
    <row r="46" ht="36" spans="2:8">
      <c r="B46" s="147" t="s">
        <v>921</v>
      </c>
      <c r="C46" s="154" t="s">
        <v>922</v>
      </c>
      <c r="D46" s="155">
        <v>400000</v>
      </c>
      <c r="E46" s="156">
        <f t="shared" si="0"/>
        <v>175000</v>
      </c>
      <c r="F46" s="156">
        <f t="shared" si="1"/>
        <v>350000</v>
      </c>
      <c r="G46" s="156">
        <f t="shared" si="2"/>
        <v>525000</v>
      </c>
      <c r="H46" s="157">
        <v>700000</v>
      </c>
    </row>
    <row r="47" ht="36" spans="2:8">
      <c r="B47" s="147" t="s">
        <v>923</v>
      </c>
      <c r="C47" s="154" t="s">
        <v>924</v>
      </c>
      <c r="D47" s="155">
        <v>0</v>
      </c>
      <c r="E47" s="156">
        <f t="shared" si="0"/>
        <v>25000</v>
      </c>
      <c r="F47" s="156">
        <f t="shared" si="1"/>
        <v>50000</v>
      </c>
      <c r="G47" s="156">
        <f t="shared" si="2"/>
        <v>75000</v>
      </c>
      <c r="H47" s="157">
        <v>100000</v>
      </c>
    </row>
    <row r="48" ht="90" spans="2:8">
      <c r="B48" s="147" t="s">
        <v>925</v>
      </c>
      <c r="C48" s="148" t="s">
        <v>926</v>
      </c>
      <c r="D48" s="149">
        <v>360000</v>
      </c>
      <c r="E48" s="150">
        <f t="shared" si="0"/>
        <v>212500</v>
      </c>
      <c r="F48" s="150">
        <f t="shared" si="1"/>
        <v>425000</v>
      </c>
      <c r="G48" s="150">
        <f t="shared" si="2"/>
        <v>637500</v>
      </c>
      <c r="H48" s="151">
        <v>850000</v>
      </c>
    </row>
    <row r="49" ht="18" spans="2:8">
      <c r="B49" s="147" t="s">
        <v>927</v>
      </c>
      <c r="C49" s="148" t="s">
        <v>928</v>
      </c>
      <c r="D49" s="149">
        <v>64000</v>
      </c>
      <c r="E49" s="150">
        <f t="shared" si="0"/>
        <v>50000</v>
      </c>
      <c r="F49" s="150">
        <f t="shared" si="1"/>
        <v>100000</v>
      </c>
      <c r="G49" s="150">
        <f t="shared" si="2"/>
        <v>150000</v>
      </c>
      <c r="H49" s="151">
        <v>200000</v>
      </c>
    </row>
    <row r="50" ht="18" spans="2:8">
      <c r="B50" s="147" t="s">
        <v>929</v>
      </c>
      <c r="C50" s="148" t="s">
        <v>930</v>
      </c>
      <c r="D50" s="152">
        <v>0</v>
      </c>
      <c r="E50" s="150">
        <f t="shared" si="0"/>
        <v>62500</v>
      </c>
      <c r="F50" s="150">
        <f t="shared" si="1"/>
        <v>125000</v>
      </c>
      <c r="G50" s="150">
        <f t="shared" si="2"/>
        <v>187500</v>
      </c>
      <c r="H50" s="151">
        <v>250000</v>
      </c>
    </row>
    <row r="51" ht="18" spans="2:8">
      <c r="B51" s="147" t="s">
        <v>931</v>
      </c>
      <c r="C51" s="148" t="s">
        <v>932</v>
      </c>
      <c r="D51" s="152">
        <v>0</v>
      </c>
      <c r="E51" s="150">
        <f t="shared" si="0"/>
        <v>112500</v>
      </c>
      <c r="F51" s="150">
        <f t="shared" si="1"/>
        <v>225000</v>
      </c>
      <c r="G51" s="150">
        <f t="shared" si="2"/>
        <v>337500</v>
      </c>
      <c r="H51" s="151">
        <v>450000</v>
      </c>
    </row>
    <row r="52" ht="36" spans="2:8">
      <c r="B52" s="147" t="s">
        <v>933</v>
      </c>
      <c r="C52" s="148" t="s">
        <v>934</v>
      </c>
      <c r="D52" s="149">
        <v>200000</v>
      </c>
      <c r="E52" s="150">
        <f t="shared" si="0"/>
        <v>112500</v>
      </c>
      <c r="F52" s="150">
        <f t="shared" si="1"/>
        <v>225000</v>
      </c>
      <c r="G52" s="150">
        <f t="shared" si="2"/>
        <v>337500</v>
      </c>
      <c r="H52" s="151">
        <v>450000</v>
      </c>
    </row>
    <row r="53" ht="18" spans="2:8">
      <c r="B53" s="147" t="s">
        <v>935</v>
      </c>
      <c r="C53" s="148" t="s">
        <v>936</v>
      </c>
      <c r="D53" s="149">
        <v>480000</v>
      </c>
      <c r="E53" s="150">
        <f t="shared" si="0"/>
        <v>200000</v>
      </c>
      <c r="F53" s="150">
        <f t="shared" si="1"/>
        <v>400000</v>
      </c>
      <c r="G53" s="150">
        <f t="shared" si="2"/>
        <v>600000</v>
      </c>
      <c r="H53" s="151">
        <v>800000</v>
      </c>
    </row>
    <row r="54" ht="18" spans="2:8">
      <c r="B54" s="147" t="s">
        <v>937</v>
      </c>
      <c r="C54" s="148" t="s">
        <v>938</v>
      </c>
      <c r="D54" s="152">
        <v>0</v>
      </c>
      <c r="E54" s="150">
        <f t="shared" si="0"/>
        <v>7500</v>
      </c>
      <c r="F54" s="150">
        <f t="shared" si="1"/>
        <v>15000</v>
      </c>
      <c r="G54" s="150">
        <f t="shared" si="2"/>
        <v>22500</v>
      </c>
      <c r="H54" s="151">
        <v>30000</v>
      </c>
    </row>
    <row r="55" ht="54" spans="2:8">
      <c r="B55" s="147" t="s">
        <v>939</v>
      </c>
      <c r="C55" s="148" t="s">
        <v>940</v>
      </c>
      <c r="D55" s="152">
        <v>520000</v>
      </c>
      <c r="E55" s="150">
        <f t="shared" si="0"/>
        <v>375000</v>
      </c>
      <c r="F55" s="150">
        <f t="shared" si="1"/>
        <v>750000</v>
      </c>
      <c r="G55" s="150">
        <f t="shared" si="2"/>
        <v>1125000</v>
      </c>
      <c r="H55" s="151">
        <v>1500000</v>
      </c>
    </row>
    <row r="56" ht="18" spans="2:8">
      <c r="B56" s="147" t="s">
        <v>941</v>
      </c>
      <c r="C56" s="159" t="s">
        <v>942</v>
      </c>
      <c r="D56" s="149">
        <v>160000</v>
      </c>
      <c r="E56" s="150">
        <f t="shared" si="0"/>
        <v>50000</v>
      </c>
      <c r="F56" s="150">
        <f t="shared" si="1"/>
        <v>100000</v>
      </c>
      <c r="G56" s="150">
        <f t="shared" si="2"/>
        <v>150000</v>
      </c>
      <c r="H56" s="151">
        <v>200000</v>
      </c>
    </row>
    <row r="57" ht="54" spans="2:8">
      <c r="B57" s="160" t="s">
        <v>943</v>
      </c>
      <c r="C57" s="159" t="s">
        <v>944</v>
      </c>
      <c r="D57" s="149">
        <v>20000</v>
      </c>
      <c r="E57" s="150">
        <f t="shared" si="0"/>
        <v>15000</v>
      </c>
      <c r="F57" s="150">
        <f t="shared" si="1"/>
        <v>30000</v>
      </c>
      <c r="G57" s="150">
        <f t="shared" si="2"/>
        <v>45000</v>
      </c>
      <c r="H57" s="151">
        <v>60000</v>
      </c>
    </row>
    <row r="58" ht="54" spans="2:8">
      <c r="B58" s="161">
        <v>50</v>
      </c>
      <c r="C58" s="159" t="s">
        <v>945</v>
      </c>
      <c r="D58" s="149">
        <v>200000</v>
      </c>
      <c r="E58" s="150">
        <f t="shared" si="0"/>
        <v>75000</v>
      </c>
      <c r="F58" s="150">
        <f t="shared" si="1"/>
        <v>150000</v>
      </c>
      <c r="G58" s="150">
        <f t="shared" si="2"/>
        <v>225000</v>
      </c>
      <c r="H58" s="151">
        <v>300000</v>
      </c>
    </row>
    <row r="59" ht="36" customHeight="1" spans="2:8">
      <c r="B59" s="147" t="s">
        <v>946</v>
      </c>
      <c r="C59" s="159" t="s">
        <v>947</v>
      </c>
      <c r="D59" s="152">
        <v>300000</v>
      </c>
      <c r="E59" s="150">
        <f t="shared" si="0"/>
        <v>125000</v>
      </c>
      <c r="F59" s="150">
        <f t="shared" si="1"/>
        <v>250000</v>
      </c>
      <c r="G59" s="150">
        <f t="shared" si="2"/>
        <v>375000</v>
      </c>
      <c r="H59" s="151">
        <v>500000</v>
      </c>
    </row>
    <row r="60" ht="54" spans="2:8">
      <c r="B60" s="147" t="s">
        <v>948</v>
      </c>
      <c r="C60" s="159" t="s">
        <v>949</v>
      </c>
      <c r="D60" s="149">
        <v>500000</v>
      </c>
      <c r="E60" s="150">
        <f t="shared" si="0"/>
        <v>225000</v>
      </c>
      <c r="F60" s="150">
        <f t="shared" si="1"/>
        <v>450000</v>
      </c>
      <c r="G60" s="150">
        <f t="shared" si="2"/>
        <v>675000</v>
      </c>
      <c r="H60" s="151">
        <v>900000</v>
      </c>
    </row>
    <row r="61" ht="18" spans="2:8">
      <c r="B61" s="147" t="s">
        <v>950</v>
      </c>
      <c r="C61" s="159" t="s">
        <v>951</v>
      </c>
      <c r="D61" s="152">
        <v>0</v>
      </c>
      <c r="E61" s="150">
        <f t="shared" si="0"/>
        <v>75000</v>
      </c>
      <c r="F61" s="150">
        <f t="shared" si="1"/>
        <v>150000</v>
      </c>
      <c r="G61" s="150">
        <f t="shared" si="2"/>
        <v>225000</v>
      </c>
      <c r="H61" s="151">
        <v>300000</v>
      </c>
    </row>
    <row r="62" ht="36" spans="2:8">
      <c r="B62" s="147" t="s">
        <v>952</v>
      </c>
      <c r="C62" s="159" t="s">
        <v>953</v>
      </c>
      <c r="D62" s="152">
        <v>50000</v>
      </c>
      <c r="E62" s="150">
        <f t="shared" si="0"/>
        <v>50000</v>
      </c>
      <c r="F62" s="150">
        <f t="shared" si="1"/>
        <v>100000</v>
      </c>
      <c r="G62" s="150">
        <f t="shared" si="2"/>
        <v>150000</v>
      </c>
      <c r="H62" s="151">
        <v>200000</v>
      </c>
    </row>
    <row r="63" ht="18" spans="2:8">
      <c r="B63" s="147" t="s">
        <v>954</v>
      </c>
      <c r="C63" s="148" t="s">
        <v>955</v>
      </c>
      <c r="D63" s="152">
        <v>0</v>
      </c>
      <c r="E63" s="150">
        <v>0</v>
      </c>
      <c r="F63" s="150">
        <v>200000</v>
      </c>
      <c r="G63" s="150">
        <v>200000</v>
      </c>
      <c r="H63" s="151">
        <v>200000</v>
      </c>
    </row>
    <row r="64" ht="36" spans="2:8">
      <c r="B64" s="147" t="s">
        <v>956</v>
      </c>
      <c r="C64" s="148" t="s">
        <v>957</v>
      </c>
      <c r="D64" s="152">
        <v>500000</v>
      </c>
      <c r="E64" s="150">
        <f t="shared" ref="E64:E77" si="3">H64/4</f>
        <v>300000</v>
      </c>
      <c r="F64" s="150">
        <f t="shared" ref="F64:F77" si="4">E64*2</f>
        <v>600000</v>
      </c>
      <c r="G64" s="150">
        <f t="shared" ref="G64:G77" si="5">E64*3</f>
        <v>900000</v>
      </c>
      <c r="H64" s="151">
        <v>1200000</v>
      </c>
    </row>
    <row r="65" ht="36" spans="2:8">
      <c r="B65" s="147" t="s">
        <v>958</v>
      </c>
      <c r="C65" s="148" t="s">
        <v>959</v>
      </c>
      <c r="D65" s="149">
        <v>0</v>
      </c>
      <c r="E65" s="150">
        <f t="shared" si="3"/>
        <v>50000</v>
      </c>
      <c r="F65" s="150">
        <f t="shared" si="4"/>
        <v>100000</v>
      </c>
      <c r="G65" s="150">
        <f t="shared" si="5"/>
        <v>150000</v>
      </c>
      <c r="H65" s="151">
        <v>200000</v>
      </c>
    </row>
    <row r="66" ht="36" spans="2:8">
      <c r="B66" s="147" t="s">
        <v>960</v>
      </c>
      <c r="C66" s="148" t="s">
        <v>961</v>
      </c>
      <c r="D66" s="149">
        <v>80000</v>
      </c>
      <c r="E66" s="150">
        <f t="shared" si="3"/>
        <v>37500</v>
      </c>
      <c r="F66" s="150">
        <f t="shared" si="4"/>
        <v>75000</v>
      </c>
      <c r="G66" s="150">
        <f t="shared" si="5"/>
        <v>112500</v>
      </c>
      <c r="H66" s="151">
        <v>150000</v>
      </c>
    </row>
    <row r="67" ht="36" spans="2:8">
      <c r="B67" s="147" t="s">
        <v>962</v>
      </c>
      <c r="C67" s="148" t="s">
        <v>963</v>
      </c>
      <c r="D67" s="149">
        <v>550000</v>
      </c>
      <c r="E67" s="150">
        <f t="shared" si="3"/>
        <v>200000</v>
      </c>
      <c r="F67" s="150">
        <f t="shared" si="4"/>
        <v>400000</v>
      </c>
      <c r="G67" s="150">
        <f t="shared" si="5"/>
        <v>600000</v>
      </c>
      <c r="H67" s="151">
        <v>800000</v>
      </c>
    </row>
    <row r="68" ht="18" spans="2:8">
      <c r="B68" s="147" t="s">
        <v>964</v>
      </c>
      <c r="C68" s="148" t="s">
        <v>965</v>
      </c>
      <c r="D68" s="152">
        <v>0</v>
      </c>
      <c r="E68" s="150">
        <f t="shared" si="3"/>
        <v>6250</v>
      </c>
      <c r="F68" s="150">
        <f t="shared" si="4"/>
        <v>12500</v>
      </c>
      <c r="G68" s="150">
        <f t="shared" si="5"/>
        <v>18750</v>
      </c>
      <c r="H68" s="151">
        <v>25000</v>
      </c>
    </row>
    <row r="69" ht="36" spans="2:8">
      <c r="B69" s="147" t="s">
        <v>966</v>
      </c>
      <c r="C69" s="148" t="s">
        <v>967</v>
      </c>
      <c r="D69" s="152">
        <v>0</v>
      </c>
      <c r="E69" s="150">
        <f t="shared" si="3"/>
        <v>7500</v>
      </c>
      <c r="F69" s="150">
        <f t="shared" si="4"/>
        <v>15000</v>
      </c>
      <c r="G69" s="150">
        <f t="shared" si="5"/>
        <v>22500</v>
      </c>
      <c r="H69" s="151">
        <v>30000</v>
      </c>
    </row>
    <row r="70" ht="36" spans="2:8">
      <c r="B70" s="147" t="s">
        <v>968</v>
      </c>
      <c r="C70" s="148" t="s">
        <v>969</v>
      </c>
      <c r="D70" s="149">
        <v>300000</v>
      </c>
      <c r="E70" s="150">
        <f t="shared" si="3"/>
        <v>137500</v>
      </c>
      <c r="F70" s="150">
        <f t="shared" si="4"/>
        <v>275000</v>
      </c>
      <c r="G70" s="150">
        <f t="shared" si="5"/>
        <v>412500</v>
      </c>
      <c r="H70" s="151">
        <v>550000</v>
      </c>
    </row>
    <row r="71" ht="36" spans="2:8">
      <c r="B71" s="147" t="s">
        <v>970</v>
      </c>
      <c r="C71" s="148" t="s">
        <v>971</v>
      </c>
      <c r="D71" s="152">
        <v>0</v>
      </c>
      <c r="E71" s="150">
        <f t="shared" si="3"/>
        <v>25000</v>
      </c>
      <c r="F71" s="150">
        <f t="shared" si="4"/>
        <v>50000</v>
      </c>
      <c r="G71" s="150">
        <f t="shared" si="5"/>
        <v>75000</v>
      </c>
      <c r="H71" s="151">
        <v>100000</v>
      </c>
    </row>
    <row r="72" ht="36" spans="2:8">
      <c r="B72" s="147" t="s">
        <v>972</v>
      </c>
      <c r="C72" s="148" t="s">
        <v>973</v>
      </c>
      <c r="D72" s="152">
        <v>0</v>
      </c>
      <c r="E72" s="150">
        <f t="shared" si="3"/>
        <v>17500</v>
      </c>
      <c r="F72" s="150">
        <f t="shared" si="4"/>
        <v>35000</v>
      </c>
      <c r="G72" s="150">
        <f t="shared" si="5"/>
        <v>52500</v>
      </c>
      <c r="H72" s="151">
        <v>70000</v>
      </c>
    </row>
    <row r="73" ht="18" spans="2:8">
      <c r="B73" s="147" t="s">
        <v>974</v>
      </c>
      <c r="C73" s="148" t="s">
        <v>975</v>
      </c>
      <c r="D73" s="152">
        <v>0</v>
      </c>
      <c r="E73" s="150">
        <f t="shared" si="3"/>
        <v>75000</v>
      </c>
      <c r="F73" s="150">
        <f t="shared" si="4"/>
        <v>150000</v>
      </c>
      <c r="G73" s="150">
        <f t="shared" si="5"/>
        <v>225000</v>
      </c>
      <c r="H73" s="151">
        <v>300000</v>
      </c>
    </row>
    <row r="74" ht="81" customHeight="1" spans="2:8">
      <c r="B74" s="147" t="s">
        <v>976</v>
      </c>
      <c r="C74" s="148" t="s">
        <v>977</v>
      </c>
      <c r="D74" s="152">
        <v>75666</v>
      </c>
      <c r="E74" s="150">
        <f t="shared" si="3"/>
        <v>45000</v>
      </c>
      <c r="F74" s="150">
        <f t="shared" si="4"/>
        <v>90000</v>
      </c>
      <c r="G74" s="150">
        <f t="shared" si="5"/>
        <v>135000</v>
      </c>
      <c r="H74" s="151">
        <v>180000</v>
      </c>
    </row>
    <row r="75" ht="18" spans="2:8">
      <c r="B75" s="147" t="s">
        <v>978</v>
      </c>
      <c r="C75" s="148" t="s">
        <v>979</v>
      </c>
      <c r="D75" s="152">
        <v>0</v>
      </c>
      <c r="E75" s="150">
        <f t="shared" si="3"/>
        <v>5000</v>
      </c>
      <c r="F75" s="150">
        <f t="shared" si="4"/>
        <v>10000</v>
      </c>
      <c r="G75" s="150">
        <f t="shared" si="5"/>
        <v>15000</v>
      </c>
      <c r="H75" s="151">
        <v>20000</v>
      </c>
    </row>
    <row r="76" ht="18" spans="2:8">
      <c r="B76" s="147" t="s">
        <v>980</v>
      </c>
      <c r="C76" s="148" t="s">
        <v>981</v>
      </c>
      <c r="D76" s="152">
        <v>25000</v>
      </c>
      <c r="E76" s="150">
        <f t="shared" si="3"/>
        <v>12500</v>
      </c>
      <c r="F76" s="150">
        <f t="shared" si="4"/>
        <v>25000</v>
      </c>
      <c r="G76" s="150">
        <f t="shared" si="5"/>
        <v>37500</v>
      </c>
      <c r="H76" s="151">
        <v>50000</v>
      </c>
    </row>
    <row r="77" ht="36" spans="2:8">
      <c r="B77" s="147" t="s">
        <v>982</v>
      </c>
      <c r="C77" s="148" t="s">
        <v>983</v>
      </c>
      <c r="D77" s="152">
        <v>15000</v>
      </c>
      <c r="E77" s="150">
        <f t="shared" si="3"/>
        <v>7500</v>
      </c>
      <c r="F77" s="150">
        <f t="shared" si="4"/>
        <v>15000</v>
      </c>
      <c r="G77" s="150">
        <f t="shared" si="5"/>
        <v>22500</v>
      </c>
      <c r="H77" s="151">
        <v>30000</v>
      </c>
    </row>
    <row r="78" ht="18" spans="2:8">
      <c r="B78" s="147" t="s">
        <v>984</v>
      </c>
      <c r="C78" s="148" t="s">
        <v>985</v>
      </c>
      <c r="D78" s="152">
        <v>0</v>
      </c>
      <c r="E78" s="150">
        <f t="shared" ref="E78:E82" si="6">H78/4</f>
        <v>12500</v>
      </c>
      <c r="F78" s="150">
        <f t="shared" ref="F78:F82" si="7">E78*2</f>
        <v>25000</v>
      </c>
      <c r="G78" s="150">
        <f t="shared" ref="G78:G82" si="8">E78*3</f>
        <v>37500</v>
      </c>
      <c r="H78" s="151">
        <v>50000</v>
      </c>
    </row>
    <row r="79" ht="61" customHeight="1" spans="2:8">
      <c r="B79" s="147" t="s">
        <v>986</v>
      </c>
      <c r="C79" s="148" t="s">
        <v>987</v>
      </c>
      <c r="D79" s="152">
        <v>0</v>
      </c>
      <c r="E79" s="150">
        <f t="shared" si="6"/>
        <v>250000</v>
      </c>
      <c r="F79" s="150">
        <f t="shared" si="7"/>
        <v>500000</v>
      </c>
      <c r="G79" s="150">
        <f t="shared" si="8"/>
        <v>750000</v>
      </c>
      <c r="H79" s="151">
        <v>1000000</v>
      </c>
    </row>
    <row r="80" ht="36" spans="2:8">
      <c r="B80" s="147" t="s">
        <v>988</v>
      </c>
      <c r="C80" s="148" t="s">
        <v>989</v>
      </c>
      <c r="D80" s="152">
        <v>0</v>
      </c>
      <c r="E80" s="150">
        <v>0</v>
      </c>
      <c r="F80" s="150">
        <v>4000000</v>
      </c>
      <c r="G80" s="150">
        <v>4000000</v>
      </c>
      <c r="H80" s="151">
        <v>4000000</v>
      </c>
    </row>
    <row r="81" ht="72" spans="2:8">
      <c r="B81" s="147" t="s">
        <v>990</v>
      </c>
      <c r="C81" s="148" t="s">
        <v>991</v>
      </c>
      <c r="D81" s="149">
        <v>250000</v>
      </c>
      <c r="E81" s="150">
        <f t="shared" si="6"/>
        <v>125000</v>
      </c>
      <c r="F81" s="150">
        <f t="shared" si="7"/>
        <v>250000</v>
      </c>
      <c r="G81" s="150">
        <f t="shared" si="8"/>
        <v>375000</v>
      </c>
      <c r="H81" s="151">
        <v>500000</v>
      </c>
    </row>
    <row r="82" ht="18" spans="2:8">
      <c r="B82" s="147" t="s">
        <v>992</v>
      </c>
      <c r="C82" s="162" t="s">
        <v>993</v>
      </c>
      <c r="D82" s="152">
        <v>0</v>
      </c>
      <c r="E82" s="150">
        <f t="shared" si="6"/>
        <v>500000</v>
      </c>
      <c r="F82" s="150">
        <f t="shared" si="7"/>
        <v>1000000</v>
      </c>
      <c r="G82" s="150">
        <f t="shared" si="8"/>
        <v>1500000</v>
      </c>
      <c r="H82" s="150">
        <v>2000000</v>
      </c>
    </row>
    <row r="83" ht="18" spans="2:9">
      <c r="B83" s="147" t="s">
        <v>994</v>
      </c>
      <c r="C83" s="162" t="s">
        <v>995</v>
      </c>
      <c r="D83" s="149">
        <v>3000000</v>
      </c>
      <c r="E83" s="150">
        <v>0</v>
      </c>
      <c r="F83" s="150">
        <v>0</v>
      </c>
      <c r="G83" s="150">
        <v>3800000</v>
      </c>
      <c r="H83" s="150">
        <v>3800000</v>
      </c>
      <c r="I83" s="178"/>
    </row>
    <row r="84" ht="108" spans="2:8">
      <c r="B84" s="147" t="s">
        <v>996</v>
      </c>
      <c r="C84" s="148" t="s">
        <v>997</v>
      </c>
      <c r="D84" s="152">
        <v>0</v>
      </c>
      <c r="E84" s="150">
        <f>H84/4</f>
        <v>25000</v>
      </c>
      <c r="F84" s="150">
        <f>E84*2</f>
        <v>50000</v>
      </c>
      <c r="G84" s="150">
        <f>E84*3</f>
        <v>75000</v>
      </c>
      <c r="H84" s="150">
        <v>100000</v>
      </c>
    </row>
    <row r="85" ht="36" spans="2:8">
      <c r="B85" s="147" t="s">
        <v>998</v>
      </c>
      <c r="C85" s="148" t="s">
        <v>999</v>
      </c>
      <c r="D85" s="152">
        <v>0</v>
      </c>
      <c r="E85" s="150">
        <f t="shared" ref="E85:E88" si="9">H85/4</f>
        <v>25000</v>
      </c>
      <c r="F85" s="150">
        <f t="shared" ref="F85:F88" si="10">E85*2</f>
        <v>50000</v>
      </c>
      <c r="G85" s="150">
        <f t="shared" ref="G85:G88" si="11">E85*3</f>
        <v>75000</v>
      </c>
      <c r="H85" s="150">
        <v>100000</v>
      </c>
    </row>
    <row r="86" ht="18" spans="2:8">
      <c r="B86" s="147" t="s">
        <v>1000</v>
      </c>
      <c r="C86" s="148" t="s">
        <v>1001</v>
      </c>
      <c r="D86" s="152">
        <v>32000</v>
      </c>
      <c r="E86" s="150">
        <f t="shared" si="9"/>
        <v>37500</v>
      </c>
      <c r="F86" s="150">
        <f t="shared" si="10"/>
        <v>75000</v>
      </c>
      <c r="G86" s="150">
        <f t="shared" si="11"/>
        <v>112500</v>
      </c>
      <c r="H86" s="150">
        <v>150000</v>
      </c>
    </row>
    <row r="87" ht="54" spans="2:8">
      <c r="B87" s="147" t="s">
        <v>1002</v>
      </c>
      <c r="C87" s="148" t="s">
        <v>1003</v>
      </c>
      <c r="D87" s="152">
        <v>0</v>
      </c>
      <c r="E87" s="150">
        <f t="shared" si="9"/>
        <v>50000</v>
      </c>
      <c r="F87" s="150">
        <f t="shared" si="10"/>
        <v>100000</v>
      </c>
      <c r="G87" s="150">
        <f t="shared" si="11"/>
        <v>150000</v>
      </c>
      <c r="H87" s="150">
        <v>200000</v>
      </c>
    </row>
    <row r="88" ht="36" spans="2:8">
      <c r="B88" s="147" t="s">
        <v>1004</v>
      </c>
      <c r="C88" s="148" t="s">
        <v>1005</v>
      </c>
      <c r="D88" s="152">
        <v>16000</v>
      </c>
      <c r="E88" s="150">
        <f t="shared" si="9"/>
        <v>15000</v>
      </c>
      <c r="F88" s="150">
        <f t="shared" si="10"/>
        <v>30000</v>
      </c>
      <c r="G88" s="150">
        <f t="shared" si="11"/>
        <v>45000</v>
      </c>
      <c r="H88" s="150">
        <v>60000</v>
      </c>
    </row>
    <row r="89" ht="38" customHeight="1" spans="2:8">
      <c r="B89" s="147" t="s">
        <v>1006</v>
      </c>
      <c r="C89" s="148" t="s">
        <v>1007</v>
      </c>
      <c r="D89" s="152">
        <v>0</v>
      </c>
      <c r="E89" s="150">
        <v>0</v>
      </c>
      <c r="F89" s="150">
        <v>5000</v>
      </c>
      <c r="G89" s="150">
        <v>5000</v>
      </c>
      <c r="H89" s="150">
        <v>5000</v>
      </c>
    </row>
    <row r="90" ht="36" spans="2:8">
      <c r="B90" s="147" t="s">
        <v>1008</v>
      </c>
      <c r="C90" s="148" t="s">
        <v>1009</v>
      </c>
      <c r="D90" s="152">
        <v>0</v>
      </c>
      <c r="E90" s="150">
        <f t="shared" ref="E90:E92" si="12">H90/4</f>
        <v>12500</v>
      </c>
      <c r="F90" s="150">
        <f t="shared" ref="F90:F92" si="13">E90*2</f>
        <v>25000</v>
      </c>
      <c r="G90" s="150">
        <f>E90*3</f>
        <v>37500</v>
      </c>
      <c r="H90" s="150">
        <v>50000</v>
      </c>
    </row>
    <row r="91" ht="54" spans="2:8">
      <c r="B91" s="147" t="s">
        <v>1010</v>
      </c>
      <c r="C91" s="148" t="s">
        <v>1011</v>
      </c>
      <c r="D91" s="152">
        <v>0</v>
      </c>
      <c r="E91" s="150">
        <f t="shared" si="12"/>
        <v>150000</v>
      </c>
      <c r="F91" s="150">
        <f t="shared" si="13"/>
        <v>300000</v>
      </c>
      <c r="G91" s="150">
        <f>E91*3</f>
        <v>450000</v>
      </c>
      <c r="H91" s="150">
        <v>600000</v>
      </c>
    </row>
    <row r="92" ht="18" spans="2:8">
      <c r="B92" s="147" t="s">
        <v>1012</v>
      </c>
      <c r="C92" s="148" t="s">
        <v>1013</v>
      </c>
      <c r="D92" s="152">
        <v>0</v>
      </c>
      <c r="E92" s="150">
        <v>0</v>
      </c>
      <c r="F92" s="150">
        <v>10000</v>
      </c>
      <c r="G92" s="150">
        <v>10000</v>
      </c>
      <c r="H92" s="150">
        <v>10000</v>
      </c>
    </row>
    <row r="93" ht="18" spans="2:8">
      <c r="B93" s="147" t="s">
        <v>1014</v>
      </c>
      <c r="C93" s="148" t="s">
        <v>1015</v>
      </c>
      <c r="D93" s="152">
        <v>0</v>
      </c>
      <c r="E93" s="150">
        <f>H93/4</f>
        <v>150000</v>
      </c>
      <c r="F93" s="150">
        <f>E93*2</f>
        <v>300000</v>
      </c>
      <c r="G93" s="150">
        <f>E93*3</f>
        <v>450000</v>
      </c>
      <c r="H93" s="150">
        <v>600000</v>
      </c>
    </row>
    <row r="94" ht="36" spans="2:8">
      <c r="B94" s="147" t="s">
        <v>1016</v>
      </c>
      <c r="C94" s="148" t="s">
        <v>1017</v>
      </c>
      <c r="D94" s="152">
        <v>0</v>
      </c>
      <c r="E94" s="150">
        <f>H94/4</f>
        <v>12500</v>
      </c>
      <c r="F94" s="150">
        <f>E94*2</f>
        <v>25000</v>
      </c>
      <c r="G94" s="150">
        <f>E94*3</f>
        <v>37500</v>
      </c>
      <c r="H94" s="150">
        <v>50000</v>
      </c>
    </row>
    <row r="95" ht="36" spans="2:8">
      <c r="B95" s="147" t="s">
        <v>1018</v>
      </c>
      <c r="C95" s="163" t="s">
        <v>1019</v>
      </c>
      <c r="D95" s="152">
        <v>45000</v>
      </c>
      <c r="E95" s="150">
        <f>H95/4</f>
        <v>12500</v>
      </c>
      <c r="F95" s="150">
        <f>E95*2</f>
        <v>25000</v>
      </c>
      <c r="G95" s="150">
        <f>E95*3</f>
        <v>37500</v>
      </c>
      <c r="H95" s="150">
        <v>50000</v>
      </c>
    </row>
    <row r="96" ht="18" spans="2:8">
      <c r="B96" s="147" t="s">
        <v>1020</v>
      </c>
      <c r="C96" s="163" t="s">
        <v>1021</v>
      </c>
      <c r="D96" s="152">
        <v>48000</v>
      </c>
      <c r="E96" s="150">
        <f>H96/4</f>
        <v>6250</v>
      </c>
      <c r="F96" s="150">
        <f>E96*2</f>
        <v>12500</v>
      </c>
      <c r="G96" s="150">
        <f>E96*3</f>
        <v>18750</v>
      </c>
      <c r="H96" s="150">
        <v>25000</v>
      </c>
    </row>
    <row r="97" ht="36" spans="2:8">
      <c r="B97" s="147" t="s">
        <v>1022</v>
      </c>
      <c r="C97" s="163" t="s">
        <v>1023</v>
      </c>
      <c r="D97" s="152">
        <v>0</v>
      </c>
      <c r="E97" s="150">
        <v>0</v>
      </c>
      <c r="F97" s="150">
        <v>600000</v>
      </c>
      <c r="G97" s="150">
        <v>600000</v>
      </c>
      <c r="H97" s="150">
        <v>600000</v>
      </c>
    </row>
    <row r="98" ht="54" spans="2:8">
      <c r="B98" s="147" t="s">
        <v>1024</v>
      </c>
      <c r="C98" s="163" t="s">
        <v>1025</v>
      </c>
      <c r="D98" s="152">
        <v>0</v>
      </c>
      <c r="E98" s="150">
        <f t="shared" ref="E98:E106" si="14">H98/4</f>
        <v>20000</v>
      </c>
      <c r="F98" s="150">
        <f t="shared" ref="F98:F106" si="15">E98*2</f>
        <v>40000</v>
      </c>
      <c r="G98" s="150">
        <f t="shared" ref="G98:G106" si="16">E98*3</f>
        <v>60000</v>
      </c>
      <c r="H98" s="150">
        <v>80000</v>
      </c>
    </row>
    <row r="99" ht="54" spans="2:8">
      <c r="B99" s="147" t="s">
        <v>1026</v>
      </c>
      <c r="C99" s="163" t="s">
        <v>1027</v>
      </c>
      <c r="D99" s="152">
        <v>0</v>
      </c>
      <c r="E99" s="150">
        <f t="shared" si="14"/>
        <v>50000</v>
      </c>
      <c r="F99" s="150">
        <f t="shared" si="15"/>
        <v>100000</v>
      </c>
      <c r="G99" s="150">
        <f t="shared" si="16"/>
        <v>150000</v>
      </c>
      <c r="H99" s="150">
        <v>200000</v>
      </c>
    </row>
    <row r="100" ht="54" spans="2:8">
      <c r="B100" s="147" t="s">
        <v>1028</v>
      </c>
      <c r="C100" s="163" t="s">
        <v>1029</v>
      </c>
      <c r="D100" s="152">
        <v>0</v>
      </c>
      <c r="E100" s="150">
        <f t="shared" si="14"/>
        <v>250000</v>
      </c>
      <c r="F100" s="150">
        <f t="shared" si="15"/>
        <v>500000</v>
      </c>
      <c r="G100" s="150">
        <f t="shared" si="16"/>
        <v>750000</v>
      </c>
      <c r="H100" s="150">
        <v>1000000</v>
      </c>
    </row>
    <row r="101" ht="72" spans="2:8">
      <c r="B101" s="147" t="s">
        <v>1030</v>
      </c>
      <c r="C101" s="148" t="s">
        <v>1031</v>
      </c>
      <c r="D101" s="152">
        <v>0</v>
      </c>
      <c r="E101" s="150">
        <f t="shared" si="14"/>
        <v>50000</v>
      </c>
      <c r="F101" s="150">
        <f t="shared" si="15"/>
        <v>100000</v>
      </c>
      <c r="G101" s="150">
        <f t="shared" si="16"/>
        <v>150000</v>
      </c>
      <c r="H101" s="150">
        <v>200000</v>
      </c>
    </row>
    <row r="102" ht="36" spans="2:8">
      <c r="B102" s="147" t="s">
        <v>1032</v>
      </c>
      <c r="C102" s="148" t="s">
        <v>1033</v>
      </c>
      <c r="D102" s="152">
        <v>35000</v>
      </c>
      <c r="E102" s="150">
        <f t="shared" si="14"/>
        <v>12500</v>
      </c>
      <c r="F102" s="150">
        <f t="shared" si="15"/>
        <v>25000</v>
      </c>
      <c r="G102" s="150">
        <f t="shared" si="16"/>
        <v>37500</v>
      </c>
      <c r="H102" s="150">
        <v>50000</v>
      </c>
    </row>
    <row r="103" ht="54" spans="2:8">
      <c r="B103" s="147" t="s">
        <v>1034</v>
      </c>
      <c r="C103" s="148" t="s">
        <v>1035</v>
      </c>
      <c r="D103" s="152">
        <v>0</v>
      </c>
      <c r="E103" s="150">
        <f t="shared" si="14"/>
        <v>125000</v>
      </c>
      <c r="F103" s="150">
        <f t="shared" si="15"/>
        <v>250000</v>
      </c>
      <c r="G103" s="150">
        <f t="shared" si="16"/>
        <v>375000</v>
      </c>
      <c r="H103" s="150">
        <v>500000</v>
      </c>
    </row>
    <row r="104" ht="54" spans="2:8">
      <c r="B104" s="147" t="s">
        <v>1036</v>
      </c>
      <c r="C104" s="148" t="s">
        <v>1037</v>
      </c>
      <c r="D104" s="152">
        <v>0</v>
      </c>
      <c r="E104" s="150">
        <f t="shared" si="14"/>
        <v>50000</v>
      </c>
      <c r="F104" s="150">
        <f t="shared" si="15"/>
        <v>100000</v>
      </c>
      <c r="G104" s="150">
        <f t="shared" si="16"/>
        <v>150000</v>
      </c>
      <c r="H104" s="150">
        <v>200000</v>
      </c>
    </row>
    <row r="105" ht="36" spans="2:8">
      <c r="B105" s="147" t="s">
        <v>1038</v>
      </c>
      <c r="C105" s="164" t="s">
        <v>1039</v>
      </c>
      <c r="D105" s="149">
        <v>0</v>
      </c>
      <c r="E105" s="150">
        <f t="shared" si="14"/>
        <v>125000</v>
      </c>
      <c r="F105" s="150">
        <f t="shared" si="15"/>
        <v>250000</v>
      </c>
      <c r="G105" s="150">
        <f t="shared" si="16"/>
        <v>375000</v>
      </c>
      <c r="H105" s="150">
        <v>500000</v>
      </c>
    </row>
    <row r="106" ht="36" spans="2:8">
      <c r="B106" s="147" t="s">
        <v>1040</v>
      </c>
      <c r="C106" s="164" t="s">
        <v>1041</v>
      </c>
      <c r="D106" s="149">
        <v>0</v>
      </c>
      <c r="E106" s="150">
        <f t="shared" si="14"/>
        <v>75000</v>
      </c>
      <c r="F106" s="150">
        <f t="shared" si="15"/>
        <v>150000</v>
      </c>
      <c r="G106" s="150">
        <f t="shared" si="16"/>
        <v>225000</v>
      </c>
      <c r="H106" s="150">
        <v>300000</v>
      </c>
    </row>
    <row r="107" ht="18" spans="2:8">
      <c r="B107" s="147" t="s">
        <v>1042</v>
      </c>
      <c r="C107" s="164" t="s">
        <v>1043</v>
      </c>
      <c r="D107" s="149">
        <v>0</v>
      </c>
      <c r="E107" s="150">
        <v>0</v>
      </c>
      <c r="F107" s="150">
        <v>2500000</v>
      </c>
      <c r="G107" s="150">
        <v>2500000</v>
      </c>
      <c r="H107" s="150">
        <v>2500000</v>
      </c>
    </row>
    <row r="108" ht="36" spans="2:8">
      <c r="B108" s="147" t="s">
        <v>1044</v>
      </c>
      <c r="C108" s="164" t="s">
        <v>1045</v>
      </c>
      <c r="D108" s="149">
        <v>0</v>
      </c>
      <c r="E108" s="150">
        <v>0</v>
      </c>
      <c r="F108" s="150">
        <v>5990000</v>
      </c>
      <c r="G108" s="150">
        <v>5990000</v>
      </c>
      <c r="H108" s="150">
        <v>5990000</v>
      </c>
    </row>
    <row r="109" ht="90" spans="2:8">
      <c r="B109" s="147" t="s">
        <v>1046</v>
      </c>
      <c r="C109" s="165" t="s">
        <v>1047</v>
      </c>
      <c r="D109" s="149">
        <v>0</v>
      </c>
      <c r="E109" s="150">
        <v>0</v>
      </c>
      <c r="F109" s="150">
        <v>400000</v>
      </c>
      <c r="G109" s="150">
        <v>400000</v>
      </c>
      <c r="H109" s="150">
        <v>400000</v>
      </c>
    </row>
    <row r="110" ht="36" spans="2:8">
      <c r="B110" s="147" t="s">
        <v>1048</v>
      </c>
      <c r="C110" s="166" t="s">
        <v>1049</v>
      </c>
      <c r="D110" s="149">
        <v>0</v>
      </c>
      <c r="E110" s="150">
        <v>0</v>
      </c>
      <c r="F110" s="150">
        <f>H110/3</f>
        <v>16666.6666666667</v>
      </c>
      <c r="G110" s="150">
        <f>F110*2</f>
        <v>33333.3333333333</v>
      </c>
      <c r="H110" s="150">
        <v>50000</v>
      </c>
    </row>
    <row r="111" ht="18" spans="2:8">
      <c r="B111" s="147"/>
      <c r="C111" s="167" t="s">
        <v>1050</v>
      </c>
      <c r="D111" s="149">
        <v>40573028.2133333</v>
      </c>
      <c r="E111" s="150">
        <f>SUM(E9:E110)</f>
        <v>27886250</v>
      </c>
      <c r="F111" s="150">
        <f>SUM(F9:F110)</f>
        <v>69494166.6666667</v>
      </c>
      <c r="G111" s="150">
        <f>SUM(G9:G110)</f>
        <v>101197083.333333</v>
      </c>
      <c r="H111" s="150">
        <f>SUM(H9:H110)</f>
        <v>129100000</v>
      </c>
    </row>
    <row r="112" ht="18" spans="2:8">
      <c r="B112" s="168"/>
      <c r="C112" s="169" t="s">
        <v>1051</v>
      </c>
      <c r="D112" s="169"/>
      <c r="E112" s="169"/>
      <c r="F112" s="169"/>
      <c r="G112" s="169"/>
      <c r="H112" s="169"/>
    </row>
    <row r="113" ht="54" spans="2:8">
      <c r="B113" s="147" t="s">
        <v>739</v>
      </c>
      <c r="C113" s="148" t="s">
        <v>1052</v>
      </c>
      <c r="D113" s="149">
        <v>499450</v>
      </c>
      <c r="E113" s="150">
        <f t="shared" ref="E113:E176" si="17">H113/4</f>
        <v>200000</v>
      </c>
      <c r="F113" s="150">
        <f t="shared" ref="F113:F155" si="18">E113*2</f>
        <v>400000</v>
      </c>
      <c r="G113" s="150">
        <f t="shared" ref="G113:G176" si="19">E113*3</f>
        <v>600000</v>
      </c>
      <c r="H113" s="151">
        <v>800000</v>
      </c>
    </row>
    <row r="114" ht="18" spans="2:8">
      <c r="B114" s="147" t="s">
        <v>741</v>
      </c>
      <c r="C114" s="148" t="s">
        <v>1053</v>
      </c>
      <c r="D114" s="152">
        <v>0</v>
      </c>
      <c r="E114" s="150">
        <f t="shared" si="17"/>
        <v>25000</v>
      </c>
      <c r="F114" s="150">
        <f t="shared" si="18"/>
        <v>50000</v>
      </c>
      <c r="G114" s="150">
        <f t="shared" si="19"/>
        <v>75000</v>
      </c>
      <c r="H114" s="151">
        <v>100000</v>
      </c>
    </row>
    <row r="115" ht="54" spans="2:8">
      <c r="B115" s="147" t="s">
        <v>742</v>
      </c>
      <c r="C115" s="148" t="s">
        <v>1054</v>
      </c>
      <c r="D115" s="149">
        <v>0</v>
      </c>
      <c r="E115" s="150">
        <f t="shared" si="17"/>
        <v>50000</v>
      </c>
      <c r="F115" s="150">
        <f t="shared" si="18"/>
        <v>100000</v>
      </c>
      <c r="G115" s="150">
        <f t="shared" si="19"/>
        <v>150000</v>
      </c>
      <c r="H115" s="151">
        <v>200000</v>
      </c>
    </row>
    <row r="116" ht="50" customHeight="1" spans="2:8">
      <c r="B116" s="147" t="s">
        <v>743</v>
      </c>
      <c r="C116" s="148" t="s">
        <v>1055</v>
      </c>
      <c r="D116" s="149">
        <v>0</v>
      </c>
      <c r="E116" s="150">
        <f t="shared" si="17"/>
        <v>125000</v>
      </c>
      <c r="F116" s="150">
        <f t="shared" si="18"/>
        <v>250000</v>
      </c>
      <c r="G116" s="150">
        <f t="shared" si="19"/>
        <v>375000</v>
      </c>
      <c r="H116" s="151">
        <v>500000</v>
      </c>
    </row>
    <row r="117" ht="36" spans="2:8">
      <c r="B117" s="147" t="s">
        <v>630</v>
      </c>
      <c r="C117" s="148" t="s">
        <v>1056</v>
      </c>
      <c r="D117" s="149">
        <v>80000</v>
      </c>
      <c r="E117" s="150">
        <f t="shared" si="17"/>
        <v>25000</v>
      </c>
      <c r="F117" s="150">
        <f t="shared" si="18"/>
        <v>50000</v>
      </c>
      <c r="G117" s="150">
        <f t="shared" si="19"/>
        <v>75000</v>
      </c>
      <c r="H117" s="151">
        <v>100000</v>
      </c>
    </row>
    <row r="118" ht="18" spans="2:8">
      <c r="B118" s="147" t="s">
        <v>632</v>
      </c>
      <c r="C118" s="148" t="s">
        <v>1057</v>
      </c>
      <c r="D118" s="149">
        <v>850000</v>
      </c>
      <c r="E118" s="150">
        <f t="shared" si="17"/>
        <v>275000</v>
      </c>
      <c r="F118" s="150">
        <f t="shared" si="18"/>
        <v>550000</v>
      </c>
      <c r="G118" s="150">
        <f t="shared" si="19"/>
        <v>825000</v>
      </c>
      <c r="H118" s="151">
        <v>1100000</v>
      </c>
    </row>
    <row r="119" ht="18" spans="2:8">
      <c r="B119" s="147" t="s">
        <v>634</v>
      </c>
      <c r="C119" s="148" t="s">
        <v>1058</v>
      </c>
      <c r="D119" s="149">
        <v>0</v>
      </c>
      <c r="E119" s="150">
        <f t="shared" si="17"/>
        <v>100000</v>
      </c>
      <c r="F119" s="150">
        <f t="shared" si="18"/>
        <v>200000</v>
      </c>
      <c r="G119" s="150">
        <f t="shared" si="19"/>
        <v>300000</v>
      </c>
      <c r="H119" s="151">
        <v>400000</v>
      </c>
    </row>
    <row r="120" ht="54" spans="2:8">
      <c r="B120" s="147" t="s">
        <v>636</v>
      </c>
      <c r="C120" s="148" t="s">
        <v>1059</v>
      </c>
      <c r="D120" s="152">
        <v>80000</v>
      </c>
      <c r="E120" s="150">
        <f t="shared" si="17"/>
        <v>75000</v>
      </c>
      <c r="F120" s="150">
        <f t="shared" si="18"/>
        <v>150000</v>
      </c>
      <c r="G120" s="150">
        <f t="shared" si="19"/>
        <v>225000</v>
      </c>
      <c r="H120" s="151">
        <v>300000</v>
      </c>
    </row>
    <row r="121" ht="36" spans="2:8">
      <c r="B121" s="147" t="s">
        <v>638</v>
      </c>
      <c r="C121" s="148" t="s">
        <v>1060</v>
      </c>
      <c r="D121" s="149">
        <v>96000</v>
      </c>
      <c r="E121" s="150">
        <f t="shared" si="17"/>
        <v>37500</v>
      </c>
      <c r="F121" s="150">
        <f t="shared" si="18"/>
        <v>75000</v>
      </c>
      <c r="G121" s="150">
        <f t="shared" si="19"/>
        <v>112500</v>
      </c>
      <c r="H121" s="151">
        <v>150000</v>
      </c>
    </row>
    <row r="122" ht="36" spans="2:8">
      <c r="B122" s="147" t="s">
        <v>640</v>
      </c>
      <c r="C122" s="148" t="s">
        <v>1061</v>
      </c>
      <c r="D122" s="149">
        <v>80000</v>
      </c>
      <c r="E122" s="150">
        <f t="shared" si="17"/>
        <v>37500</v>
      </c>
      <c r="F122" s="150">
        <f t="shared" si="18"/>
        <v>75000</v>
      </c>
      <c r="G122" s="150">
        <f t="shared" si="19"/>
        <v>112500</v>
      </c>
      <c r="H122" s="151">
        <v>150000</v>
      </c>
    </row>
    <row r="123" ht="36" spans="2:8">
      <c r="B123" s="160" t="s">
        <v>642</v>
      </c>
      <c r="C123" s="154" t="s">
        <v>1062</v>
      </c>
      <c r="D123" s="155">
        <v>0</v>
      </c>
      <c r="E123" s="156">
        <f t="shared" si="17"/>
        <v>237500</v>
      </c>
      <c r="F123" s="156">
        <f t="shared" si="18"/>
        <v>475000</v>
      </c>
      <c r="G123" s="156">
        <f t="shared" si="19"/>
        <v>712500</v>
      </c>
      <c r="H123" s="157">
        <v>950000</v>
      </c>
    </row>
    <row r="124" ht="18" spans="2:8">
      <c r="B124" s="161">
        <v>12</v>
      </c>
      <c r="C124" s="163" t="s">
        <v>1063</v>
      </c>
      <c r="D124" s="170">
        <v>64000</v>
      </c>
      <c r="E124" s="171">
        <f t="shared" si="17"/>
        <v>50000</v>
      </c>
      <c r="F124" s="171">
        <f t="shared" si="18"/>
        <v>100000</v>
      </c>
      <c r="G124" s="171">
        <f t="shared" si="19"/>
        <v>150000</v>
      </c>
      <c r="H124" s="172">
        <v>200000</v>
      </c>
    </row>
    <row r="125" ht="54" spans="2:8">
      <c r="B125" s="173" t="s">
        <v>646</v>
      </c>
      <c r="C125" s="174" t="s">
        <v>1064</v>
      </c>
      <c r="D125" s="175">
        <v>1000000</v>
      </c>
      <c r="E125" s="176">
        <f t="shared" si="17"/>
        <v>375000</v>
      </c>
      <c r="F125" s="176">
        <f t="shared" si="18"/>
        <v>750000</v>
      </c>
      <c r="G125" s="176">
        <f t="shared" si="19"/>
        <v>1125000</v>
      </c>
      <c r="H125" s="177">
        <v>1500000</v>
      </c>
    </row>
    <row r="126" ht="18" spans="2:8">
      <c r="B126" s="161">
        <v>14</v>
      </c>
      <c r="C126" s="148" t="s">
        <v>1065</v>
      </c>
      <c r="D126" s="152">
        <v>0</v>
      </c>
      <c r="E126" s="150">
        <f t="shared" si="17"/>
        <v>12500</v>
      </c>
      <c r="F126" s="150">
        <f t="shared" si="18"/>
        <v>25000</v>
      </c>
      <c r="G126" s="150">
        <f t="shared" si="19"/>
        <v>37500</v>
      </c>
      <c r="H126" s="151">
        <v>50000</v>
      </c>
    </row>
    <row r="127" ht="36" spans="2:8">
      <c r="B127" s="173" t="s">
        <v>650</v>
      </c>
      <c r="C127" s="148" t="s">
        <v>1066</v>
      </c>
      <c r="D127" s="152">
        <v>0</v>
      </c>
      <c r="E127" s="150">
        <f t="shared" si="17"/>
        <v>225000</v>
      </c>
      <c r="F127" s="150">
        <f t="shared" si="18"/>
        <v>450000</v>
      </c>
      <c r="G127" s="150">
        <f t="shared" si="19"/>
        <v>675000</v>
      </c>
      <c r="H127" s="151">
        <v>900000</v>
      </c>
    </row>
    <row r="128" ht="36" spans="2:8">
      <c r="B128" s="147" t="s">
        <v>652</v>
      </c>
      <c r="C128" s="148" t="s">
        <v>1067</v>
      </c>
      <c r="D128" s="152">
        <v>0</v>
      </c>
      <c r="E128" s="150">
        <f t="shared" si="17"/>
        <v>125000</v>
      </c>
      <c r="F128" s="150">
        <f t="shared" si="18"/>
        <v>250000</v>
      </c>
      <c r="G128" s="150">
        <f t="shared" si="19"/>
        <v>375000</v>
      </c>
      <c r="H128" s="151">
        <v>500000</v>
      </c>
    </row>
    <row r="129" ht="36" spans="2:8">
      <c r="B129" s="147" t="s">
        <v>654</v>
      </c>
      <c r="C129" s="148" t="s">
        <v>1068</v>
      </c>
      <c r="D129" s="152">
        <v>0</v>
      </c>
      <c r="E129" s="150">
        <f t="shared" si="17"/>
        <v>62500</v>
      </c>
      <c r="F129" s="150">
        <f t="shared" si="18"/>
        <v>125000</v>
      </c>
      <c r="G129" s="150">
        <f t="shared" si="19"/>
        <v>187500</v>
      </c>
      <c r="H129" s="151">
        <v>250000</v>
      </c>
    </row>
    <row r="130" ht="36" spans="2:8">
      <c r="B130" s="147" t="s">
        <v>656</v>
      </c>
      <c r="C130" s="148" t="s">
        <v>1069</v>
      </c>
      <c r="D130" s="152">
        <v>0</v>
      </c>
      <c r="E130" s="150">
        <f t="shared" si="17"/>
        <v>150000</v>
      </c>
      <c r="F130" s="150">
        <f t="shared" si="18"/>
        <v>300000</v>
      </c>
      <c r="G130" s="150">
        <f t="shared" si="19"/>
        <v>450000</v>
      </c>
      <c r="H130" s="151">
        <v>600000</v>
      </c>
    </row>
    <row r="131" ht="36" spans="2:8">
      <c r="B131" s="147" t="s">
        <v>658</v>
      </c>
      <c r="C131" s="148" t="s">
        <v>1070</v>
      </c>
      <c r="D131" s="149">
        <v>400000</v>
      </c>
      <c r="E131" s="150">
        <f t="shared" si="17"/>
        <v>200000</v>
      </c>
      <c r="F131" s="150">
        <f t="shared" si="18"/>
        <v>400000</v>
      </c>
      <c r="G131" s="150">
        <f t="shared" si="19"/>
        <v>600000</v>
      </c>
      <c r="H131" s="151">
        <v>800000</v>
      </c>
    </row>
    <row r="132" ht="36" spans="2:8">
      <c r="B132" s="147" t="s">
        <v>660</v>
      </c>
      <c r="C132" s="148" t="s">
        <v>1071</v>
      </c>
      <c r="D132" s="149">
        <v>240000</v>
      </c>
      <c r="E132" s="150">
        <f t="shared" si="17"/>
        <v>75000</v>
      </c>
      <c r="F132" s="150">
        <f t="shared" si="18"/>
        <v>150000</v>
      </c>
      <c r="G132" s="150">
        <f t="shared" si="19"/>
        <v>225000</v>
      </c>
      <c r="H132" s="151">
        <v>300000</v>
      </c>
    </row>
    <row r="133" ht="36" spans="2:8">
      <c r="B133" s="147" t="s">
        <v>662</v>
      </c>
      <c r="C133" s="148" t="s">
        <v>1072</v>
      </c>
      <c r="D133" s="149">
        <v>120000</v>
      </c>
      <c r="E133" s="150">
        <f t="shared" si="17"/>
        <v>62500</v>
      </c>
      <c r="F133" s="150">
        <f t="shared" si="18"/>
        <v>125000</v>
      </c>
      <c r="G133" s="150">
        <f t="shared" si="19"/>
        <v>187500</v>
      </c>
      <c r="H133" s="151">
        <v>250000</v>
      </c>
    </row>
    <row r="134" ht="54" spans="2:8">
      <c r="B134" s="147" t="s">
        <v>664</v>
      </c>
      <c r="C134" s="148" t="s">
        <v>1073</v>
      </c>
      <c r="D134" s="152">
        <v>0</v>
      </c>
      <c r="E134" s="150">
        <f t="shared" si="17"/>
        <v>525000</v>
      </c>
      <c r="F134" s="150">
        <f t="shared" si="18"/>
        <v>1050000</v>
      </c>
      <c r="G134" s="150">
        <f t="shared" si="19"/>
        <v>1575000</v>
      </c>
      <c r="H134" s="151">
        <v>2100000</v>
      </c>
    </row>
    <row r="135" ht="54" spans="2:8">
      <c r="B135" s="147" t="s">
        <v>666</v>
      </c>
      <c r="C135" s="148" t="s">
        <v>1074</v>
      </c>
      <c r="D135" s="152">
        <v>0</v>
      </c>
      <c r="E135" s="150">
        <f t="shared" si="17"/>
        <v>200000</v>
      </c>
      <c r="F135" s="150">
        <f t="shared" si="18"/>
        <v>400000</v>
      </c>
      <c r="G135" s="150">
        <f t="shared" si="19"/>
        <v>600000</v>
      </c>
      <c r="H135" s="151">
        <v>800000</v>
      </c>
    </row>
    <row r="136" ht="54" spans="2:8">
      <c r="B136" s="147" t="s">
        <v>668</v>
      </c>
      <c r="C136" s="148" t="s">
        <v>1075</v>
      </c>
      <c r="D136" s="152">
        <v>0</v>
      </c>
      <c r="E136" s="150">
        <f t="shared" si="17"/>
        <v>125000</v>
      </c>
      <c r="F136" s="150">
        <f t="shared" si="18"/>
        <v>250000</v>
      </c>
      <c r="G136" s="150">
        <f t="shared" si="19"/>
        <v>375000</v>
      </c>
      <c r="H136" s="151">
        <v>500000</v>
      </c>
    </row>
    <row r="137" ht="36" spans="2:8">
      <c r="B137" s="147" t="s">
        <v>670</v>
      </c>
      <c r="C137" s="148" t="s">
        <v>1076</v>
      </c>
      <c r="D137" s="149">
        <v>600000</v>
      </c>
      <c r="E137" s="150">
        <f t="shared" si="17"/>
        <v>237500</v>
      </c>
      <c r="F137" s="150">
        <f t="shared" si="18"/>
        <v>475000</v>
      </c>
      <c r="G137" s="150">
        <f t="shared" si="19"/>
        <v>712500</v>
      </c>
      <c r="H137" s="151">
        <v>950000</v>
      </c>
    </row>
    <row r="138" ht="36" spans="2:8">
      <c r="B138" s="147" t="s">
        <v>672</v>
      </c>
      <c r="C138" s="148" t="s">
        <v>1077</v>
      </c>
      <c r="D138" s="149">
        <v>550000</v>
      </c>
      <c r="E138" s="150">
        <f t="shared" si="17"/>
        <v>200000</v>
      </c>
      <c r="F138" s="150">
        <f t="shared" si="18"/>
        <v>400000</v>
      </c>
      <c r="G138" s="150">
        <f t="shared" si="19"/>
        <v>600000</v>
      </c>
      <c r="H138" s="151">
        <v>800000</v>
      </c>
    </row>
    <row r="139" ht="54" spans="2:8">
      <c r="B139" s="147" t="s">
        <v>674</v>
      </c>
      <c r="C139" s="148" t="s">
        <v>1078</v>
      </c>
      <c r="D139" s="149">
        <v>320000</v>
      </c>
      <c r="E139" s="150">
        <f t="shared" si="17"/>
        <v>125000</v>
      </c>
      <c r="F139" s="150">
        <f t="shared" si="18"/>
        <v>250000</v>
      </c>
      <c r="G139" s="150">
        <f t="shared" si="19"/>
        <v>375000</v>
      </c>
      <c r="H139" s="151">
        <v>500000</v>
      </c>
    </row>
    <row r="140" ht="36" spans="2:8">
      <c r="B140" s="147" t="s">
        <v>676</v>
      </c>
      <c r="C140" s="148" t="s">
        <v>1079</v>
      </c>
      <c r="D140" s="149">
        <v>600000</v>
      </c>
      <c r="E140" s="150">
        <f t="shared" si="17"/>
        <v>250000</v>
      </c>
      <c r="F140" s="150">
        <f t="shared" si="18"/>
        <v>500000</v>
      </c>
      <c r="G140" s="150">
        <f t="shared" si="19"/>
        <v>750000</v>
      </c>
      <c r="H140" s="151">
        <v>1000000</v>
      </c>
    </row>
    <row r="141" ht="72" spans="2:8">
      <c r="B141" s="147" t="s">
        <v>678</v>
      </c>
      <c r="C141" s="148" t="s">
        <v>1080</v>
      </c>
      <c r="D141" s="149">
        <v>200000</v>
      </c>
      <c r="E141" s="150">
        <f t="shared" si="17"/>
        <v>100000</v>
      </c>
      <c r="F141" s="150">
        <f t="shared" si="18"/>
        <v>200000</v>
      </c>
      <c r="G141" s="150">
        <f t="shared" si="19"/>
        <v>300000</v>
      </c>
      <c r="H141" s="151">
        <v>400000</v>
      </c>
    </row>
    <row r="142" ht="36" spans="2:8">
      <c r="B142" s="147" t="s">
        <v>680</v>
      </c>
      <c r="C142" s="148" t="s">
        <v>1081</v>
      </c>
      <c r="D142" s="152">
        <v>0</v>
      </c>
      <c r="E142" s="150">
        <f t="shared" si="17"/>
        <v>50000</v>
      </c>
      <c r="F142" s="150">
        <f t="shared" si="18"/>
        <v>100000</v>
      </c>
      <c r="G142" s="150">
        <f t="shared" si="19"/>
        <v>150000</v>
      </c>
      <c r="H142" s="151">
        <v>200000</v>
      </c>
    </row>
    <row r="143" ht="36" spans="2:8">
      <c r="B143" s="147" t="s">
        <v>1082</v>
      </c>
      <c r="C143" s="148" t="s">
        <v>1083</v>
      </c>
      <c r="D143" s="149">
        <v>280000</v>
      </c>
      <c r="E143" s="150">
        <f t="shared" si="17"/>
        <v>125000</v>
      </c>
      <c r="F143" s="150">
        <f t="shared" si="18"/>
        <v>250000</v>
      </c>
      <c r="G143" s="150">
        <f t="shared" si="19"/>
        <v>375000</v>
      </c>
      <c r="H143" s="151">
        <v>500000</v>
      </c>
    </row>
    <row r="144" ht="36" spans="2:8">
      <c r="B144" s="147" t="s">
        <v>1084</v>
      </c>
      <c r="C144" s="148" t="s">
        <v>1085</v>
      </c>
      <c r="D144" s="149">
        <v>240000</v>
      </c>
      <c r="E144" s="150">
        <f t="shared" si="17"/>
        <v>125000</v>
      </c>
      <c r="F144" s="150">
        <f t="shared" si="18"/>
        <v>250000</v>
      </c>
      <c r="G144" s="150">
        <f t="shared" si="19"/>
        <v>375000</v>
      </c>
      <c r="H144" s="151">
        <v>500000</v>
      </c>
    </row>
    <row r="145" ht="36" spans="2:8">
      <c r="B145" s="147" t="s">
        <v>1086</v>
      </c>
      <c r="C145" s="148" t="s">
        <v>1087</v>
      </c>
      <c r="D145" s="152">
        <v>160000</v>
      </c>
      <c r="E145" s="150">
        <f t="shared" si="17"/>
        <v>50000</v>
      </c>
      <c r="F145" s="150">
        <f t="shared" si="18"/>
        <v>100000</v>
      </c>
      <c r="G145" s="150">
        <f t="shared" si="19"/>
        <v>150000</v>
      </c>
      <c r="H145" s="151">
        <v>200000</v>
      </c>
    </row>
    <row r="146" ht="36" spans="2:8">
      <c r="B146" s="147" t="s">
        <v>1088</v>
      </c>
      <c r="C146" s="148" t="s">
        <v>1089</v>
      </c>
      <c r="D146" s="149">
        <v>48000</v>
      </c>
      <c r="E146" s="150">
        <f t="shared" si="17"/>
        <v>20000</v>
      </c>
      <c r="F146" s="150">
        <f t="shared" si="18"/>
        <v>40000</v>
      </c>
      <c r="G146" s="150">
        <f t="shared" si="19"/>
        <v>60000</v>
      </c>
      <c r="H146" s="151">
        <v>80000</v>
      </c>
    </row>
    <row r="147" ht="54" spans="2:8">
      <c r="B147" s="147" t="s">
        <v>1090</v>
      </c>
      <c r="C147" s="148" t="s">
        <v>1091</v>
      </c>
      <c r="D147" s="149">
        <v>10000</v>
      </c>
      <c r="E147" s="150">
        <f t="shared" si="17"/>
        <v>12500</v>
      </c>
      <c r="F147" s="150">
        <f t="shared" si="18"/>
        <v>25000</v>
      </c>
      <c r="G147" s="150">
        <f t="shared" si="19"/>
        <v>37500</v>
      </c>
      <c r="H147" s="151">
        <v>50000</v>
      </c>
    </row>
    <row r="148" ht="36" spans="2:8">
      <c r="B148" s="147" t="s">
        <v>1092</v>
      </c>
      <c r="C148" s="148" t="s">
        <v>1093</v>
      </c>
      <c r="D148" s="149">
        <v>80000</v>
      </c>
      <c r="E148" s="150">
        <f t="shared" si="17"/>
        <v>62500</v>
      </c>
      <c r="F148" s="150">
        <f t="shared" si="18"/>
        <v>125000</v>
      </c>
      <c r="G148" s="150">
        <f t="shared" si="19"/>
        <v>187500</v>
      </c>
      <c r="H148" s="151">
        <v>250000</v>
      </c>
    </row>
    <row r="149" ht="18" spans="2:8">
      <c r="B149" s="147" t="s">
        <v>1094</v>
      </c>
      <c r="C149" s="148" t="s">
        <v>1095</v>
      </c>
      <c r="D149" s="152">
        <v>0</v>
      </c>
      <c r="E149" s="150">
        <v>0</v>
      </c>
      <c r="F149" s="150">
        <v>250000</v>
      </c>
      <c r="G149" s="150">
        <v>250000</v>
      </c>
      <c r="H149" s="151">
        <v>250000</v>
      </c>
    </row>
    <row r="150" ht="36" spans="2:8">
      <c r="B150" s="147" t="s">
        <v>1096</v>
      </c>
      <c r="C150" s="148" t="s">
        <v>1097</v>
      </c>
      <c r="D150" s="152">
        <v>60000</v>
      </c>
      <c r="E150" s="150">
        <f t="shared" si="17"/>
        <v>25000</v>
      </c>
      <c r="F150" s="150">
        <f t="shared" si="18"/>
        <v>50000</v>
      </c>
      <c r="G150" s="150">
        <f t="shared" si="19"/>
        <v>75000</v>
      </c>
      <c r="H150" s="151">
        <v>100000</v>
      </c>
    </row>
    <row r="151" ht="18" spans="2:8">
      <c r="B151" s="147" t="s">
        <v>1098</v>
      </c>
      <c r="C151" s="148" t="s">
        <v>1099</v>
      </c>
      <c r="D151" s="149">
        <v>0</v>
      </c>
      <c r="E151" s="150">
        <f t="shared" si="17"/>
        <v>5000</v>
      </c>
      <c r="F151" s="150">
        <f t="shared" si="18"/>
        <v>10000</v>
      </c>
      <c r="G151" s="150">
        <f t="shared" si="19"/>
        <v>15000</v>
      </c>
      <c r="H151" s="151">
        <v>20000</v>
      </c>
    </row>
    <row r="152" ht="36" spans="2:8">
      <c r="B152" s="147" t="s">
        <v>1100</v>
      </c>
      <c r="C152" s="148" t="s">
        <v>1101</v>
      </c>
      <c r="D152" s="149">
        <v>32000</v>
      </c>
      <c r="E152" s="150">
        <f t="shared" si="17"/>
        <v>25000</v>
      </c>
      <c r="F152" s="150">
        <f t="shared" si="18"/>
        <v>50000</v>
      </c>
      <c r="G152" s="150">
        <f t="shared" si="19"/>
        <v>75000</v>
      </c>
      <c r="H152" s="151">
        <v>100000</v>
      </c>
    </row>
    <row r="153" ht="18" spans="2:8">
      <c r="B153" s="147" t="s">
        <v>1102</v>
      </c>
      <c r="C153" s="148" t="s">
        <v>1103</v>
      </c>
      <c r="D153" s="149">
        <v>320000</v>
      </c>
      <c r="E153" s="150">
        <f t="shared" si="17"/>
        <v>225000</v>
      </c>
      <c r="F153" s="150">
        <f t="shared" si="18"/>
        <v>450000</v>
      </c>
      <c r="G153" s="150">
        <f t="shared" si="19"/>
        <v>675000</v>
      </c>
      <c r="H153" s="151">
        <v>900000</v>
      </c>
    </row>
    <row r="154" ht="18" spans="2:8">
      <c r="B154" s="147" t="s">
        <v>1104</v>
      </c>
      <c r="C154" s="148" t="s">
        <v>1105</v>
      </c>
      <c r="D154" s="152">
        <v>0</v>
      </c>
      <c r="E154" s="150">
        <f t="shared" si="17"/>
        <v>25000</v>
      </c>
      <c r="F154" s="150">
        <f t="shared" si="18"/>
        <v>50000</v>
      </c>
      <c r="G154" s="150">
        <f t="shared" si="19"/>
        <v>75000</v>
      </c>
      <c r="H154" s="151">
        <v>100000</v>
      </c>
    </row>
    <row r="155" ht="54" spans="2:8">
      <c r="B155" s="147" t="s">
        <v>1106</v>
      </c>
      <c r="C155" s="148" t="s">
        <v>1107</v>
      </c>
      <c r="D155" s="152">
        <v>0</v>
      </c>
      <c r="E155" s="150">
        <f t="shared" si="17"/>
        <v>375000</v>
      </c>
      <c r="F155" s="150">
        <f>H155/2</f>
        <v>750000</v>
      </c>
      <c r="G155" s="150">
        <f t="shared" si="19"/>
        <v>1125000</v>
      </c>
      <c r="H155" s="151">
        <v>1500000</v>
      </c>
    </row>
    <row r="156" ht="54" spans="2:8">
      <c r="B156" s="147" t="s">
        <v>1108</v>
      </c>
      <c r="C156" s="148" t="s">
        <v>1109</v>
      </c>
      <c r="D156" s="149">
        <v>64000</v>
      </c>
      <c r="E156" s="150">
        <f t="shared" si="17"/>
        <v>25000</v>
      </c>
      <c r="F156" s="150">
        <f t="shared" ref="F156:F213" si="20">E156*2</f>
        <v>50000</v>
      </c>
      <c r="G156" s="150">
        <f t="shared" si="19"/>
        <v>75000</v>
      </c>
      <c r="H156" s="151">
        <v>100000</v>
      </c>
    </row>
    <row r="157" ht="72" spans="2:8">
      <c r="B157" s="147" t="s">
        <v>1110</v>
      </c>
      <c r="C157" s="148" t="s">
        <v>1111</v>
      </c>
      <c r="D157" s="149">
        <v>110000</v>
      </c>
      <c r="E157" s="150">
        <f t="shared" si="17"/>
        <v>37500</v>
      </c>
      <c r="F157" s="150">
        <f t="shared" si="20"/>
        <v>75000</v>
      </c>
      <c r="G157" s="150">
        <f t="shared" si="19"/>
        <v>112500</v>
      </c>
      <c r="H157" s="151">
        <v>150000</v>
      </c>
    </row>
    <row r="158" ht="36" spans="2:8">
      <c r="B158" s="147" t="s">
        <v>1112</v>
      </c>
      <c r="C158" s="148" t="s">
        <v>1113</v>
      </c>
      <c r="D158" s="152">
        <v>40000</v>
      </c>
      <c r="E158" s="150">
        <f t="shared" si="17"/>
        <v>37500</v>
      </c>
      <c r="F158" s="150">
        <f t="shared" si="20"/>
        <v>75000</v>
      </c>
      <c r="G158" s="150">
        <f t="shared" si="19"/>
        <v>112500</v>
      </c>
      <c r="H158" s="151">
        <v>150000</v>
      </c>
    </row>
    <row r="159" ht="72" spans="2:8">
      <c r="B159" s="147" t="s">
        <v>1114</v>
      </c>
      <c r="C159" s="148" t="s">
        <v>1115</v>
      </c>
      <c r="D159" s="152">
        <v>0</v>
      </c>
      <c r="E159" s="150">
        <f t="shared" si="17"/>
        <v>17500</v>
      </c>
      <c r="F159" s="150">
        <f t="shared" si="20"/>
        <v>35000</v>
      </c>
      <c r="G159" s="150">
        <f t="shared" si="19"/>
        <v>52500</v>
      </c>
      <c r="H159" s="151">
        <v>70000</v>
      </c>
    </row>
    <row r="160" ht="54" spans="2:8">
      <c r="B160" s="147" t="s">
        <v>1116</v>
      </c>
      <c r="C160" s="148" t="s">
        <v>1117</v>
      </c>
      <c r="D160" s="149">
        <v>120000</v>
      </c>
      <c r="E160" s="150">
        <f t="shared" si="17"/>
        <v>62500</v>
      </c>
      <c r="F160" s="150">
        <f t="shared" si="20"/>
        <v>125000</v>
      </c>
      <c r="G160" s="150">
        <f t="shared" si="19"/>
        <v>187500</v>
      </c>
      <c r="H160" s="151">
        <v>250000</v>
      </c>
    </row>
    <row r="161" ht="18" spans="2:8">
      <c r="B161" s="147" t="s">
        <v>1118</v>
      </c>
      <c r="C161" s="148" t="s">
        <v>1119</v>
      </c>
      <c r="D161" s="152">
        <v>1200000</v>
      </c>
      <c r="E161" s="150">
        <f t="shared" si="17"/>
        <v>150000</v>
      </c>
      <c r="F161" s="150">
        <f t="shared" si="20"/>
        <v>300000</v>
      </c>
      <c r="G161" s="150">
        <f t="shared" si="19"/>
        <v>450000</v>
      </c>
      <c r="H161" s="151">
        <v>600000</v>
      </c>
    </row>
    <row r="162" ht="36" spans="2:8">
      <c r="B162" s="147" t="s">
        <v>1120</v>
      </c>
      <c r="C162" s="148" t="s">
        <v>1121</v>
      </c>
      <c r="D162" s="149">
        <v>0</v>
      </c>
      <c r="E162" s="150">
        <f t="shared" si="17"/>
        <v>5000</v>
      </c>
      <c r="F162" s="150">
        <f t="shared" si="20"/>
        <v>10000</v>
      </c>
      <c r="G162" s="150">
        <f t="shared" si="19"/>
        <v>15000</v>
      </c>
      <c r="H162" s="151">
        <v>20000</v>
      </c>
    </row>
    <row r="163" ht="36" spans="2:8">
      <c r="B163" s="147" t="s">
        <v>1122</v>
      </c>
      <c r="C163" s="148" t="s">
        <v>1123</v>
      </c>
      <c r="D163" s="152">
        <v>0</v>
      </c>
      <c r="E163" s="150">
        <f t="shared" si="17"/>
        <v>5000</v>
      </c>
      <c r="F163" s="150">
        <f t="shared" si="20"/>
        <v>10000</v>
      </c>
      <c r="G163" s="150">
        <f t="shared" si="19"/>
        <v>15000</v>
      </c>
      <c r="H163" s="151">
        <v>20000</v>
      </c>
    </row>
    <row r="164" ht="36" spans="2:8">
      <c r="B164" s="147" t="s">
        <v>1124</v>
      </c>
      <c r="C164" s="148" t="s">
        <v>1125</v>
      </c>
      <c r="D164" s="149">
        <v>0</v>
      </c>
      <c r="E164" s="150">
        <f t="shared" si="17"/>
        <v>25000</v>
      </c>
      <c r="F164" s="150">
        <f t="shared" si="20"/>
        <v>50000</v>
      </c>
      <c r="G164" s="150">
        <f t="shared" si="19"/>
        <v>75000</v>
      </c>
      <c r="H164" s="151">
        <v>100000</v>
      </c>
    </row>
    <row r="165" ht="54" spans="2:8">
      <c r="B165" s="147" t="s">
        <v>1126</v>
      </c>
      <c r="C165" s="148" t="s">
        <v>1127</v>
      </c>
      <c r="D165" s="149">
        <v>2400000</v>
      </c>
      <c r="E165" s="150">
        <f t="shared" si="17"/>
        <v>625000</v>
      </c>
      <c r="F165" s="150">
        <f t="shared" si="20"/>
        <v>1250000</v>
      </c>
      <c r="G165" s="150">
        <f t="shared" si="19"/>
        <v>1875000</v>
      </c>
      <c r="H165" s="151">
        <v>2500000</v>
      </c>
    </row>
    <row r="166" ht="18" spans="2:8">
      <c r="B166" s="147" t="s">
        <v>1128</v>
      </c>
      <c r="C166" s="148" t="s">
        <v>1129</v>
      </c>
      <c r="D166" s="149">
        <v>1600000</v>
      </c>
      <c r="E166" s="150">
        <f t="shared" si="17"/>
        <v>625000</v>
      </c>
      <c r="F166" s="150">
        <f t="shared" si="20"/>
        <v>1250000</v>
      </c>
      <c r="G166" s="150">
        <f t="shared" si="19"/>
        <v>1875000</v>
      </c>
      <c r="H166" s="151">
        <v>2500000</v>
      </c>
    </row>
    <row r="167" ht="36" spans="2:8">
      <c r="B167" s="147" t="s">
        <v>1130</v>
      </c>
      <c r="C167" s="148" t="s">
        <v>1131</v>
      </c>
      <c r="D167" s="152">
        <v>0</v>
      </c>
      <c r="E167" s="150">
        <f t="shared" si="17"/>
        <v>5000</v>
      </c>
      <c r="F167" s="150">
        <f t="shared" si="20"/>
        <v>10000</v>
      </c>
      <c r="G167" s="150">
        <f t="shared" si="19"/>
        <v>15000</v>
      </c>
      <c r="H167" s="151">
        <v>20000</v>
      </c>
    </row>
    <row r="168" ht="36" spans="2:8">
      <c r="B168" s="147" t="s">
        <v>1132</v>
      </c>
      <c r="C168" s="148" t="s">
        <v>1133</v>
      </c>
      <c r="D168" s="152">
        <v>0</v>
      </c>
      <c r="E168" s="150">
        <f t="shared" si="17"/>
        <v>37500</v>
      </c>
      <c r="F168" s="150">
        <f t="shared" si="20"/>
        <v>75000</v>
      </c>
      <c r="G168" s="150">
        <f t="shared" si="19"/>
        <v>112500</v>
      </c>
      <c r="H168" s="151">
        <v>150000</v>
      </c>
    </row>
    <row r="169" ht="54" spans="2:8">
      <c r="B169" s="147" t="s">
        <v>1134</v>
      </c>
      <c r="C169" s="148" t="s">
        <v>1135</v>
      </c>
      <c r="D169" s="149">
        <v>200000</v>
      </c>
      <c r="E169" s="150">
        <f t="shared" si="17"/>
        <v>87500</v>
      </c>
      <c r="F169" s="150">
        <f t="shared" si="20"/>
        <v>175000</v>
      </c>
      <c r="G169" s="150">
        <f t="shared" si="19"/>
        <v>262500</v>
      </c>
      <c r="H169" s="151">
        <v>350000</v>
      </c>
    </row>
    <row r="170" ht="108" spans="2:8">
      <c r="B170" s="147" t="s">
        <v>1136</v>
      </c>
      <c r="C170" s="148" t="s">
        <v>1137</v>
      </c>
      <c r="D170" s="149">
        <v>2000000</v>
      </c>
      <c r="E170" s="150">
        <f t="shared" si="17"/>
        <v>775000</v>
      </c>
      <c r="F170" s="150">
        <f t="shared" si="20"/>
        <v>1550000</v>
      </c>
      <c r="G170" s="150">
        <f t="shared" si="19"/>
        <v>2325000</v>
      </c>
      <c r="H170" s="151">
        <v>3100000</v>
      </c>
    </row>
    <row r="171" ht="36" spans="2:8">
      <c r="B171" s="147" t="s">
        <v>1138</v>
      </c>
      <c r="C171" s="148" t="s">
        <v>1139</v>
      </c>
      <c r="D171" s="152">
        <v>0</v>
      </c>
      <c r="E171" s="150">
        <f t="shared" si="17"/>
        <v>150000</v>
      </c>
      <c r="F171" s="150">
        <f t="shared" si="20"/>
        <v>300000</v>
      </c>
      <c r="G171" s="150">
        <f t="shared" si="19"/>
        <v>450000</v>
      </c>
      <c r="H171" s="151">
        <v>600000</v>
      </c>
    </row>
    <row r="172" ht="72" spans="2:8">
      <c r="B172" s="147" t="s">
        <v>1140</v>
      </c>
      <c r="C172" s="148" t="s">
        <v>1141</v>
      </c>
      <c r="D172" s="149">
        <v>45000</v>
      </c>
      <c r="E172" s="150">
        <f t="shared" si="17"/>
        <v>25000</v>
      </c>
      <c r="F172" s="150">
        <f t="shared" si="20"/>
        <v>50000</v>
      </c>
      <c r="G172" s="150">
        <f t="shared" si="19"/>
        <v>75000</v>
      </c>
      <c r="H172" s="151">
        <v>100000</v>
      </c>
    </row>
    <row r="173" ht="18" spans="2:8">
      <c r="B173" s="147" t="s">
        <v>1142</v>
      </c>
      <c r="C173" s="148" t="s">
        <v>1143</v>
      </c>
      <c r="D173" s="152">
        <v>0</v>
      </c>
      <c r="E173" s="150">
        <f t="shared" si="17"/>
        <v>25000</v>
      </c>
      <c r="F173" s="150">
        <f t="shared" si="20"/>
        <v>50000</v>
      </c>
      <c r="G173" s="150">
        <f t="shared" si="19"/>
        <v>75000</v>
      </c>
      <c r="H173" s="151">
        <v>100000</v>
      </c>
    </row>
    <row r="174" ht="36" spans="2:8">
      <c r="B174" s="147" t="s">
        <v>1144</v>
      </c>
      <c r="C174" s="148" t="s">
        <v>1145</v>
      </c>
      <c r="D174" s="152">
        <v>6000</v>
      </c>
      <c r="E174" s="150">
        <f t="shared" si="17"/>
        <v>12500</v>
      </c>
      <c r="F174" s="150">
        <f t="shared" si="20"/>
        <v>25000</v>
      </c>
      <c r="G174" s="150">
        <f t="shared" si="19"/>
        <v>37500</v>
      </c>
      <c r="H174" s="151">
        <v>50000</v>
      </c>
    </row>
    <row r="175" ht="18" spans="2:8">
      <c r="B175" s="147" t="s">
        <v>1146</v>
      </c>
      <c r="C175" s="148" t="s">
        <v>1147</v>
      </c>
      <c r="D175" s="149">
        <v>300000</v>
      </c>
      <c r="E175" s="150">
        <f t="shared" si="17"/>
        <v>125000</v>
      </c>
      <c r="F175" s="150">
        <f t="shared" si="20"/>
        <v>250000</v>
      </c>
      <c r="G175" s="150">
        <f t="shared" si="19"/>
        <v>375000</v>
      </c>
      <c r="H175" s="151">
        <v>500000</v>
      </c>
    </row>
    <row r="176" ht="18" spans="2:8">
      <c r="B176" s="147" t="s">
        <v>1148</v>
      </c>
      <c r="C176" s="148" t="s">
        <v>1149</v>
      </c>
      <c r="D176" s="149">
        <v>0</v>
      </c>
      <c r="E176" s="150">
        <f t="shared" si="17"/>
        <v>25000</v>
      </c>
      <c r="F176" s="150">
        <f t="shared" si="20"/>
        <v>50000</v>
      </c>
      <c r="G176" s="150">
        <f t="shared" si="19"/>
        <v>75000</v>
      </c>
      <c r="H176" s="151">
        <v>100000</v>
      </c>
    </row>
    <row r="177" ht="36" spans="2:8">
      <c r="B177" s="147" t="s">
        <v>1150</v>
      </c>
      <c r="C177" s="148" t="s">
        <v>1151</v>
      </c>
      <c r="D177" s="152">
        <v>25000</v>
      </c>
      <c r="E177" s="150">
        <f t="shared" ref="E177:E220" si="21">H177/4</f>
        <v>50000</v>
      </c>
      <c r="F177" s="150">
        <f t="shared" si="20"/>
        <v>100000</v>
      </c>
      <c r="G177" s="150">
        <f t="shared" ref="G177:G220" si="22">E177*3</f>
        <v>150000</v>
      </c>
      <c r="H177" s="151">
        <v>200000</v>
      </c>
    </row>
    <row r="178" ht="36" spans="2:8">
      <c r="B178" s="147" t="s">
        <v>1152</v>
      </c>
      <c r="C178" s="148" t="s">
        <v>1153</v>
      </c>
      <c r="D178" s="152">
        <v>0</v>
      </c>
      <c r="E178" s="150">
        <f t="shared" si="21"/>
        <v>25000</v>
      </c>
      <c r="F178" s="150">
        <f t="shared" si="20"/>
        <v>50000</v>
      </c>
      <c r="G178" s="150">
        <f t="shared" si="22"/>
        <v>75000</v>
      </c>
      <c r="H178" s="151">
        <v>100000</v>
      </c>
    </row>
    <row r="179" ht="36" spans="2:8">
      <c r="B179" s="147" t="s">
        <v>1154</v>
      </c>
      <c r="C179" s="148" t="s">
        <v>1155</v>
      </c>
      <c r="D179" s="149">
        <v>150000</v>
      </c>
      <c r="E179" s="150">
        <f t="shared" si="21"/>
        <v>125000</v>
      </c>
      <c r="F179" s="150">
        <f t="shared" si="20"/>
        <v>250000</v>
      </c>
      <c r="G179" s="150">
        <f t="shared" si="22"/>
        <v>375000</v>
      </c>
      <c r="H179" s="151">
        <v>500000</v>
      </c>
    </row>
    <row r="180" ht="18" spans="2:8">
      <c r="B180" s="147" t="s">
        <v>1156</v>
      </c>
      <c r="C180" s="148" t="s">
        <v>1157</v>
      </c>
      <c r="D180" s="152">
        <v>0</v>
      </c>
      <c r="E180" s="150">
        <f t="shared" si="21"/>
        <v>15000</v>
      </c>
      <c r="F180" s="150">
        <f t="shared" si="20"/>
        <v>30000</v>
      </c>
      <c r="G180" s="150">
        <f t="shared" si="22"/>
        <v>45000</v>
      </c>
      <c r="H180" s="151">
        <v>60000</v>
      </c>
    </row>
    <row r="181" ht="36" spans="2:8">
      <c r="B181" s="147" t="s">
        <v>1158</v>
      </c>
      <c r="C181" s="148" t="s">
        <v>1159</v>
      </c>
      <c r="D181" s="149">
        <v>409500</v>
      </c>
      <c r="E181" s="150">
        <f t="shared" si="21"/>
        <v>162500</v>
      </c>
      <c r="F181" s="150">
        <f t="shared" si="20"/>
        <v>325000</v>
      </c>
      <c r="G181" s="150">
        <f t="shared" si="22"/>
        <v>487500</v>
      </c>
      <c r="H181" s="151">
        <v>650000</v>
      </c>
    </row>
    <row r="182" ht="36" spans="2:8">
      <c r="B182" s="147" t="s">
        <v>1160</v>
      </c>
      <c r="C182" s="148" t="s">
        <v>1161</v>
      </c>
      <c r="D182" s="152">
        <v>0</v>
      </c>
      <c r="E182" s="150">
        <f t="shared" si="21"/>
        <v>125000</v>
      </c>
      <c r="F182" s="150">
        <f t="shared" si="20"/>
        <v>250000</v>
      </c>
      <c r="G182" s="150">
        <f t="shared" si="22"/>
        <v>375000</v>
      </c>
      <c r="H182" s="151">
        <v>500000</v>
      </c>
    </row>
    <row r="183" ht="36" spans="2:8">
      <c r="B183" s="147" t="s">
        <v>1162</v>
      </c>
      <c r="C183" s="148" t="s">
        <v>1163</v>
      </c>
      <c r="D183" s="152">
        <v>0</v>
      </c>
      <c r="E183" s="150">
        <f t="shared" si="21"/>
        <v>125000</v>
      </c>
      <c r="F183" s="150">
        <f t="shared" si="20"/>
        <v>250000</v>
      </c>
      <c r="G183" s="150">
        <f t="shared" si="22"/>
        <v>375000</v>
      </c>
      <c r="H183" s="151">
        <v>500000</v>
      </c>
    </row>
    <row r="184" ht="36" spans="2:8">
      <c r="B184" s="147" t="s">
        <v>1164</v>
      </c>
      <c r="C184" s="148" t="s">
        <v>1165</v>
      </c>
      <c r="D184" s="152">
        <v>0</v>
      </c>
      <c r="E184" s="150">
        <f t="shared" si="21"/>
        <v>250000</v>
      </c>
      <c r="F184" s="150">
        <f t="shared" si="20"/>
        <v>500000</v>
      </c>
      <c r="G184" s="150">
        <f t="shared" si="22"/>
        <v>750000</v>
      </c>
      <c r="H184" s="151">
        <v>1000000</v>
      </c>
    </row>
    <row r="185" ht="18" spans="2:8">
      <c r="B185" s="147" t="s">
        <v>1166</v>
      </c>
      <c r="C185" s="148" t="s">
        <v>1167</v>
      </c>
      <c r="D185" s="152">
        <v>0</v>
      </c>
      <c r="E185" s="150">
        <f t="shared" si="21"/>
        <v>100000</v>
      </c>
      <c r="F185" s="150">
        <f t="shared" si="20"/>
        <v>200000</v>
      </c>
      <c r="G185" s="150">
        <f t="shared" si="22"/>
        <v>300000</v>
      </c>
      <c r="H185" s="151">
        <v>400000</v>
      </c>
    </row>
    <row r="186" ht="36" spans="2:8">
      <c r="B186" s="147" t="s">
        <v>1168</v>
      </c>
      <c r="C186" s="148" t="s">
        <v>1169</v>
      </c>
      <c r="D186" s="149">
        <v>320000</v>
      </c>
      <c r="E186" s="150">
        <f t="shared" si="21"/>
        <v>200000</v>
      </c>
      <c r="F186" s="150">
        <f t="shared" si="20"/>
        <v>400000</v>
      </c>
      <c r="G186" s="150">
        <f t="shared" si="22"/>
        <v>600000</v>
      </c>
      <c r="H186" s="151">
        <v>800000</v>
      </c>
    </row>
    <row r="187" ht="54" spans="2:8">
      <c r="B187" s="147" t="s">
        <v>1170</v>
      </c>
      <c r="C187" s="148" t="s">
        <v>1171</v>
      </c>
      <c r="D187" s="152">
        <v>50000</v>
      </c>
      <c r="E187" s="150">
        <f t="shared" si="21"/>
        <v>25000</v>
      </c>
      <c r="F187" s="150">
        <f t="shared" si="20"/>
        <v>50000</v>
      </c>
      <c r="G187" s="150">
        <f t="shared" si="22"/>
        <v>75000</v>
      </c>
      <c r="H187" s="151">
        <v>100000</v>
      </c>
    </row>
    <row r="188" ht="36" spans="2:8">
      <c r="B188" s="147" t="s">
        <v>1172</v>
      </c>
      <c r="C188" s="164" t="s">
        <v>1173</v>
      </c>
      <c r="D188" s="149">
        <v>100000</v>
      </c>
      <c r="E188" s="150">
        <f t="shared" si="21"/>
        <v>50000</v>
      </c>
      <c r="F188" s="150">
        <f t="shared" si="20"/>
        <v>100000</v>
      </c>
      <c r="G188" s="150">
        <f t="shared" si="22"/>
        <v>150000</v>
      </c>
      <c r="H188" s="150">
        <v>200000</v>
      </c>
    </row>
    <row r="189" ht="36" spans="2:8">
      <c r="B189" s="147" t="s">
        <v>1174</v>
      </c>
      <c r="C189" s="164" t="s">
        <v>1175</v>
      </c>
      <c r="D189" s="152">
        <v>0</v>
      </c>
      <c r="E189" s="150">
        <f t="shared" si="21"/>
        <v>250000</v>
      </c>
      <c r="F189" s="150">
        <f t="shared" si="20"/>
        <v>500000</v>
      </c>
      <c r="G189" s="150">
        <f t="shared" si="22"/>
        <v>750000</v>
      </c>
      <c r="H189" s="150">
        <v>1000000</v>
      </c>
    </row>
    <row r="190" ht="54" spans="2:8">
      <c r="B190" s="147" t="s">
        <v>1176</v>
      </c>
      <c r="C190" s="164" t="s">
        <v>1177</v>
      </c>
      <c r="D190" s="152">
        <v>0</v>
      </c>
      <c r="E190" s="150">
        <f t="shared" si="21"/>
        <v>300000</v>
      </c>
      <c r="F190" s="150">
        <f t="shared" si="20"/>
        <v>600000</v>
      </c>
      <c r="G190" s="150">
        <f t="shared" si="22"/>
        <v>900000</v>
      </c>
      <c r="H190" s="150">
        <v>1200000</v>
      </c>
    </row>
    <row r="191" ht="54" spans="2:8">
      <c r="B191" s="147" t="s">
        <v>1178</v>
      </c>
      <c r="C191" s="164" t="s">
        <v>1179</v>
      </c>
      <c r="D191" s="152">
        <v>0</v>
      </c>
      <c r="E191" s="150">
        <f t="shared" si="21"/>
        <v>25000</v>
      </c>
      <c r="F191" s="150">
        <f t="shared" si="20"/>
        <v>50000</v>
      </c>
      <c r="G191" s="150">
        <f t="shared" si="22"/>
        <v>75000</v>
      </c>
      <c r="H191" s="150">
        <v>100000</v>
      </c>
    </row>
    <row r="192" ht="36" spans="2:8">
      <c r="B192" s="147" t="s">
        <v>1180</v>
      </c>
      <c r="C192" s="148" t="s">
        <v>1181</v>
      </c>
      <c r="D192" s="152">
        <v>0</v>
      </c>
      <c r="E192" s="179">
        <f t="shared" si="21"/>
        <v>7500</v>
      </c>
      <c r="F192" s="179">
        <f t="shared" si="20"/>
        <v>15000</v>
      </c>
      <c r="G192" s="179">
        <f t="shared" si="22"/>
        <v>22500</v>
      </c>
      <c r="H192" s="179">
        <v>30000</v>
      </c>
    </row>
    <row r="193" ht="54" spans="2:8">
      <c r="B193" s="147" t="s">
        <v>1182</v>
      </c>
      <c r="C193" s="164" t="s">
        <v>1183</v>
      </c>
      <c r="D193" s="152">
        <v>0</v>
      </c>
      <c r="E193" s="179">
        <f t="shared" si="21"/>
        <v>100000</v>
      </c>
      <c r="F193" s="179">
        <f t="shared" si="20"/>
        <v>200000</v>
      </c>
      <c r="G193" s="179">
        <f t="shared" si="22"/>
        <v>300000</v>
      </c>
      <c r="H193" s="150">
        <v>400000</v>
      </c>
    </row>
    <row r="194" ht="60" customHeight="1" spans="2:8">
      <c r="B194" s="147" t="s">
        <v>1184</v>
      </c>
      <c r="C194" s="164" t="s">
        <v>1185</v>
      </c>
      <c r="D194" s="152">
        <v>0</v>
      </c>
      <c r="E194" s="150">
        <f t="shared" si="21"/>
        <v>106250</v>
      </c>
      <c r="F194" s="150">
        <f t="shared" si="20"/>
        <v>212500</v>
      </c>
      <c r="G194" s="150">
        <f t="shared" si="22"/>
        <v>318750</v>
      </c>
      <c r="H194" s="150">
        <v>425000</v>
      </c>
    </row>
    <row r="195" ht="36" spans="2:8">
      <c r="B195" s="147" t="s">
        <v>1186</v>
      </c>
      <c r="C195" s="164" t="s">
        <v>1187</v>
      </c>
      <c r="D195" s="152">
        <v>0</v>
      </c>
      <c r="E195" s="150">
        <f t="shared" si="21"/>
        <v>150000</v>
      </c>
      <c r="F195" s="150">
        <f t="shared" si="20"/>
        <v>300000</v>
      </c>
      <c r="G195" s="150">
        <f t="shared" si="22"/>
        <v>450000</v>
      </c>
      <c r="H195" s="150">
        <v>600000</v>
      </c>
    </row>
    <row r="196" ht="54" spans="2:8">
      <c r="B196" s="147" t="s">
        <v>1188</v>
      </c>
      <c r="C196" s="164" t="s">
        <v>1189</v>
      </c>
      <c r="D196" s="152">
        <v>0</v>
      </c>
      <c r="E196" s="150">
        <f t="shared" si="21"/>
        <v>250000</v>
      </c>
      <c r="F196" s="150">
        <f t="shared" si="20"/>
        <v>500000</v>
      </c>
      <c r="G196" s="150">
        <f t="shared" si="22"/>
        <v>750000</v>
      </c>
      <c r="H196" s="150">
        <v>1000000</v>
      </c>
    </row>
    <row r="197" ht="36" spans="2:8">
      <c r="B197" s="147" t="s">
        <v>1190</v>
      </c>
      <c r="C197" s="164" t="s">
        <v>1191</v>
      </c>
      <c r="D197" s="152">
        <v>0</v>
      </c>
      <c r="E197" s="150">
        <f t="shared" si="21"/>
        <v>75000</v>
      </c>
      <c r="F197" s="150">
        <f t="shared" si="20"/>
        <v>150000</v>
      </c>
      <c r="G197" s="150">
        <f t="shared" si="22"/>
        <v>225000</v>
      </c>
      <c r="H197" s="150">
        <v>300000</v>
      </c>
    </row>
    <row r="198" ht="54" spans="2:8">
      <c r="B198" s="147" t="s">
        <v>1192</v>
      </c>
      <c r="C198" s="180" t="s">
        <v>1193</v>
      </c>
      <c r="D198" s="152">
        <v>0</v>
      </c>
      <c r="E198" s="156">
        <f t="shared" si="21"/>
        <v>50000</v>
      </c>
      <c r="F198" s="156">
        <f t="shared" si="20"/>
        <v>100000</v>
      </c>
      <c r="G198" s="156">
        <f t="shared" si="22"/>
        <v>150000</v>
      </c>
      <c r="H198" s="156">
        <v>200000</v>
      </c>
    </row>
    <row r="199" ht="36" spans="2:8">
      <c r="B199" s="147" t="s">
        <v>1194</v>
      </c>
      <c r="C199" s="154" t="s">
        <v>1195</v>
      </c>
      <c r="D199" s="152">
        <v>0</v>
      </c>
      <c r="E199" s="179">
        <f t="shared" si="21"/>
        <v>25000</v>
      </c>
      <c r="F199" s="179">
        <f t="shared" si="20"/>
        <v>50000</v>
      </c>
      <c r="G199" s="179">
        <f t="shared" si="22"/>
        <v>75000</v>
      </c>
      <c r="H199" s="181">
        <v>100000</v>
      </c>
    </row>
    <row r="200" ht="36" spans="2:8">
      <c r="B200" s="147" t="s">
        <v>1196</v>
      </c>
      <c r="C200" s="148" t="s">
        <v>1197</v>
      </c>
      <c r="D200" s="152">
        <v>0</v>
      </c>
      <c r="E200" s="179">
        <f t="shared" si="21"/>
        <v>75000</v>
      </c>
      <c r="F200" s="179">
        <f t="shared" si="20"/>
        <v>150000</v>
      </c>
      <c r="G200" s="179">
        <f t="shared" si="22"/>
        <v>225000</v>
      </c>
      <c r="H200" s="179">
        <v>300000</v>
      </c>
    </row>
    <row r="201" ht="54" spans="2:8">
      <c r="B201" s="147" t="s">
        <v>1198</v>
      </c>
      <c r="C201" s="148" t="s">
        <v>1199</v>
      </c>
      <c r="D201" s="152">
        <v>80000</v>
      </c>
      <c r="E201" s="179">
        <f t="shared" si="21"/>
        <v>25000</v>
      </c>
      <c r="F201" s="179">
        <f t="shared" si="20"/>
        <v>50000</v>
      </c>
      <c r="G201" s="179">
        <f t="shared" si="22"/>
        <v>75000</v>
      </c>
      <c r="H201" s="179">
        <v>100000</v>
      </c>
    </row>
    <row r="202" ht="72" spans="2:8">
      <c r="B202" s="147" t="s">
        <v>1200</v>
      </c>
      <c r="C202" s="148" t="s">
        <v>1201</v>
      </c>
      <c r="D202" s="152">
        <v>0</v>
      </c>
      <c r="E202" s="179">
        <f t="shared" si="21"/>
        <v>150000</v>
      </c>
      <c r="F202" s="179">
        <f t="shared" si="20"/>
        <v>300000</v>
      </c>
      <c r="G202" s="179">
        <f t="shared" si="22"/>
        <v>450000</v>
      </c>
      <c r="H202" s="179">
        <v>600000</v>
      </c>
    </row>
    <row r="203" ht="36" spans="2:8">
      <c r="B203" s="147" t="s">
        <v>1202</v>
      </c>
      <c r="C203" s="148" t="s">
        <v>1203</v>
      </c>
      <c r="D203" s="152">
        <v>0</v>
      </c>
      <c r="E203" s="179">
        <f t="shared" si="21"/>
        <v>200000</v>
      </c>
      <c r="F203" s="179">
        <f t="shared" si="20"/>
        <v>400000</v>
      </c>
      <c r="G203" s="179">
        <f t="shared" si="22"/>
        <v>600000</v>
      </c>
      <c r="H203" s="179">
        <v>800000</v>
      </c>
    </row>
    <row r="204" ht="54" spans="2:8">
      <c r="B204" s="147" t="s">
        <v>1204</v>
      </c>
      <c r="C204" s="182" t="s">
        <v>1205</v>
      </c>
      <c r="D204" s="183">
        <v>0</v>
      </c>
      <c r="E204" s="179">
        <f t="shared" si="21"/>
        <v>150000</v>
      </c>
      <c r="F204" s="179">
        <f t="shared" si="20"/>
        <v>300000</v>
      </c>
      <c r="G204" s="179">
        <f t="shared" si="22"/>
        <v>450000</v>
      </c>
      <c r="H204" s="179">
        <v>600000</v>
      </c>
    </row>
    <row r="205" ht="18" spans="2:8">
      <c r="B205" s="147" t="s">
        <v>1206</v>
      </c>
      <c r="C205" s="163" t="s">
        <v>1207</v>
      </c>
      <c r="D205" s="184">
        <v>0</v>
      </c>
      <c r="E205" s="179">
        <f t="shared" si="21"/>
        <v>100000</v>
      </c>
      <c r="F205" s="179">
        <f t="shared" si="20"/>
        <v>200000</v>
      </c>
      <c r="G205" s="179">
        <f t="shared" si="22"/>
        <v>300000</v>
      </c>
      <c r="H205" s="185">
        <v>400000</v>
      </c>
    </row>
    <row r="206" ht="54" spans="2:8">
      <c r="B206" s="147" t="s">
        <v>1208</v>
      </c>
      <c r="C206" s="165" t="s">
        <v>1209</v>
      </c>
      <c r="D206" s="184">
        <v>0</v>
      </c>
      <c r="E206" s="179">
        <f t="shared" si="21"/>
        <v>75000</v>
      </c>
      <c r="F206" s="179">
        <f t="shared" si="20"/>
        <v>150000</v>
      </c>
      <c r="G206" s="179">
        <f t="shared" si="22"/>
        <v>225000</v>
      </c>
      <c r="H206" s="185">
        <v>300000</v>
      </c>
    </row>
    <row r="207" ht="54" spans="2:8">
      <c r="B207" s="147" t="s">
        <v>1210</v>
      </c>
      <c r="C207" s="163" t="s">
        <v>1211</v>
      </c>
      <c r="D207" s="184">
        <v>0</v>
      </c>
      <c r="E207" s="179">
        <f t="shared" si="21"/>
        <v>1000000</v>
      </c>
      <c r="F207" s="179">
        <f t="shared" si="20"/>
        <v>2000000</v>
      </c>
      <c r="G207" s="179">
        <f t="shared" si="22"/>
        <v>3000000</v>
      </c>
      <c r="H207" s="185">
        <v>4000000</v>
      </c>
    </row>
    <row r="208" ht="54" spans="2:8">
      <c r="B208" s="147" t="s">
        <v>1212</v>
      </c>
      <c r="C208" s="163" t="s">
        <v>1213</v>
      </c>
      <c r="D208" s="184">
        <v>0</v>
      </c>
      <c r="E208" s="179">
        <f t="shared" si="21"/>
        <v>125000</v>
      </c>
      <c r="F208" s="179">
        <f t="shared" si="20"/>
        <v>250000</v>
      </c>
      <c r="G208" s="179">
        <f t="shared" si="22"/>
        <v>375000</v>
      </c>
      <c r="H208" s="185">
        <v>500000</v>
      </c>
    </row>
    <row r="209" ht="36" spans="2:8">
      <c r="B209" s="147" t="s">
        <v>1214</v>
      </c>
      <c r="C209" s="163" t="s">
        <v>1215</v>
      </c>
      <c r="D209" s="184">
        <v>92000</v>
      </c>
      <c r="E209" s="179">
        <f t="shared" si="21"/>
        <v>60000</v>
      </c>
      <c r="F209" s="179">
        <f t="shared" si="20"/>
        <v>120000</v>
      </c>
      <c r="G209" s="179">
        <f t="shared" si="22"/>
        <v>180000</v>
      </c>
      <c r="H209" s="185">
        <v>240000</v>
      </c>
    </row>
    <row r="210" ht="36" spans="2:8">
      <c r="B210" s="158" t="s">
        <v>1216</v>
      </c>
      <c r="C210" s="163" t="s">
        <v>1217</v>
      </c>
      <c r="D210" s="184">
        <v>0</v>
      </c>
      <c r="E210" s="179">
        <f t="shared" si="21"/>
        <v>12500</v>
      </c>
      <c r="F210" s="179">
        <f t="shared" si="20"/>
        <v>25000</v>
      </c>
      <c r="G210" s="179">
        <f t="shared" si="22"/>
        <v>37500</v>
      </c>
      <c r="H210" s="185">
        <v>50000</v>
      </c>
    </row>
    <row r="211" ht="36" spans="2:8">
      <c r="B211" s="147" t="s">
        <v>1218</v>
      </c>
      <c r="C211" s="163" t="s">
        <v>1219</v>
      </c>
      <c r="D211" s="184">
        <v>100000</v>
      </c>
      <c r="E211" s="179">
        <f t="shared" si="21"/>
        <v>25000</v>
      </c>
      <c r="F211" s="179">
        <f t="shared" si="20"/>
        <v>50000</v>
      </c>
      <c r="G211" s="179">
        <f t="shared" si="22"/>
        <v>75000</v>
      </c>
      <c r="H211" s="185">
        <v>100000</v>
      </c>
    </row>
    <row r="212" ht="36" spans="2:8">
      <c r="B212" s="147" t="s">
        <v>1220</v>
      </c>
      <c r="C212" s="163" t="s">
        <v>1221</v>
      </c>
      <c r="D212" s="184">
        <v>80000</v>
      </c>
      <c r="E212" s="179">
        <f t="shared" si="21"/>
        <v>20000</v>
      </c>
      <c r="F212" s="179">
        <f t="shared" si="20"/>
        <v>40000</v>
      </c>
      <c r="G212" s="179">
        <f t="shared" si="22"/>
        <v>60000</v>
      </c>
      <c r="H212" s="185">
        <v>80000</v>
      </c>
    </row>
    <row r="213" ht="36" spans="2:8">
      <c r="B213" s="147" t="s">
        <v>1222</v>
      </c>
      <c r="C213" s="163" t="s">
        <v>1223</v>
      </c>
      <c r="D213" s="184">
        <v>0</v>
      </c>
      <c r="E213" s="179">
        <f t="shared" si="21"/>
        <v>125000</v>
      </c>
      <c r="F213" s="179">
        <f t="shared" si="20"/>
        <v>250000</v>
      </c>
      <c r="G213" s="179">
        <f t="shared" si="22"/>
        <v>375000</v>
      </c>
      <c r="H213" s="185">
        <v>500000</v>
      </c>
    </row>
    <row r="214" ht="54" spans="2:8">
      <c r="B214" s="160" t="s">
        <v>1224</v>
      </c>
      <c r="C214" s="148" t="s">
        <v>1225</v>
      </c>
      <c r="D214" s="152">
        <v>0</v>
      </c>
      <c r="E214" s="150">
        <f t="shared" si="21"/>
        <v>125000</v>
      </c>
      <c r="F214" s="150">
        <f t="shared" ref="F214:F220" si="23">E214*2</f>
        <v>250000</v>
      </c>
      <c r="G214" s="150">
        <f t="shared" si="22"/>
        <v>375000</v>
      </c>
      <c r="H214" s="150">
        <v>500000</v>
      </c>
    </row>
    <row r="215" ht="54" spans="2:8">
      <c r="B215" s="186" t="s">
        <v>1226</v>
      </c>
      <c r="C215" s="163" t="s">
        <v>1227</v>
      </c>
      <c r="D215" s="184">
        <v>0</v>
      </c>
      <c r="E215" s="179">
        <f t="shared" si="21"/>
        <v>50000</v>
      </c>
      <c r="F215" s="179">
        <f t="shared" si="23"/>
        <v>100000</v>
      </c>
      <c r="G215" s="179">
        <f t="shared" si="22"/>
        <v>150000</v>
      </c>
      <c r="H215" s="185">
        <v>200000</v>
      </c>
    </row>
    <row r="216" ht="54" spans="2:8">
      <c r="B216" s="186" t="s">
        <v>1228</v>
      </c>
      <c r="C216" s="148" t="s">
        <v>1229</v>
      </c>
      <c r="D216" s="152">
        <v>500000</v>
      </c>
      <c r="E216" s="150">
        <f t="shared" si="21"/>
        <v>625000</v>
      </c>
      <c r="F216" s="150">
        <f t="shared" si="23"/>
        <v>1250000</v>
      </c>
      <c r="G216" s="150">
        <f t="shared" si="22"/>
        <v>1875000</v>
      </c>
      <c r="H216" s="150">
        <v>2500000</v>
      </c>
    </row>
    <row r="217" ht="54" spans="2:8">
      <c r="B217" s="186" t="s">
        <v>1230</v>
      </c>
      <c r="C217" s="174" t="s">
        <v>1231</v>
      </c>
      <c r="D217" s="187">
        <v>70000</v>
      </c>
      <c r="E217" s="176">
        <f t="shared" si="21"/>
        <v>75000</v>
      </c>
      <c r="F217" s="176">
        <f t="shared" si="23"/>
        <v>150000</v>
      </c>
      <c r="G217" s="176">
        <f t="shared" si="22"/>
        <v>225000</v>
      </c>
      <c r="H217" s="176">
        <v>300000</v>
      </c>
    </row>
    <row r="218" ht="36" spans="2:8">
      <c r="B218" s="186" t="s">
        <v>1232</v>
      </c>
      <c r="C218" s="188" t="s">
        <v>1233</v>
      </c>
      <c r="D218" s="189">
        <v>0</v>
      </c>
      <c r="E218" s="190">
        <f t="shared" si="21"/>
        <v>225000</v>
      </c>
      <c r="F218" s="190">
        <f t="shared" si="23"/>
        <v>450000</v>
      </c>
      <c r="G218" s="190">
        <f t="shared" si="22"/>
        <v>675000</v>
      </c>
      <c r="H218" s="190">
        <v>900000</v>
      </c>
    </row>
    <row r="219" ht="45" customHeight="1" spans="2:8">
      <c r="B219" s="186" t="s">
        <v>1234</v>
      </c>
      <c r="C219" s="163" t="s">
        <v>1235</v>
      </c>
      <c r="D219" s="184">
        <v>0</v>
      </c>
      <c r="E219" s="171">
        <f t="shared" si="21"/>
        <v>25000</v>
      </c>
      <c r="F219" s="171">
        <f t="shared" si="23"/>
        <v>50000</v>
      </c>
      <c r="G219" s="171">
        <f t="shared" si="22"/>
        <v>75000</v>
      </c>
      <c r="H219" s="171">
        <v>100000</v>
      </c>
    </row>
    <row r="220" ht="18" spans="2:8">
      <c r="B220" s="173" t="s">
        <v>1236</v>
      </c>
      <c r="C220" s="191" t="s">
        <v>1237</v>
      </c>
      <c r="D220" s="192">
        <v>0</v>
      </c>
      <c r="E220" s="193">
        <f t="shared" si="21"/>
        <v>7500</v>
      </c>
      <c r="F220" s="193">
        <f t="shared" si="23"/>
        <v>15000</v>
      </c>
      <c r="G220" s="193">
        <f t="shared" si="22"/>
        <v>22500</v>
      </c>
      <c r="H220" s="193">
        <v>30000</v>
      </c>
    </row>
    <row r="221" ht="18" spans="2:8">
      <c r="B221" s="173" t="s">
        <v>1238</v>
      </c>
      <c r="C221" s="194" t="s">
        <v>1239</v>
      </c>
      <c r="D221" s="195">
        <v>1500000</v>
      </c>
      <c r="E221" s="193">
        <f t="shared" ref="E221:E223" si="24">H221/4</f>
        <v>1750000</v>
      </c>
      <c r="F221" s="193">
        <f t="shared" ref="F221:F223" si="25">E221*2</f>
        <v>3500000</v>
      </c>
      <c r="G221" s="193">
        <f t="shared" ref="G221:G223" si="26">E221*3</f>
        <v>5250000</v>
      </c>
      <c r="H221" s="193">
        <v>7000000</v>
      </c>
    </row>
    <row r="222" ht="54" spans="2:8">
      <c r="B222" s="173" t="s">
        <v>1240</v>
      </c>
      <c r="C222" s="194" t="s">
        <v>1241</v>
      </c>
      <c r="D222" s="195">
        <v>80000</v>
      </c>
      <c r="E222" s="193">
        <f t="shared" si="24"/>
        <v>150000</v>
      </c>
      <c r="F222" s="193">
        <f t="shared" si="25"/>
        <v>300000</v>
      </c>
      <c r="G222" s="193">
        <f t="shared" si="26"/>
        <v>450000</v>
      </c>
      <c r="H222" s="193">
        <v>600000</v>
      </c>
    </row>
    <row r="223" ht="18" spans="2:8">
      <c r="B223" s="173" t="s">
        <v>1242</v>
      </c>
      <c r="C223" s="194" t="s">
        <v>1243</v>
      </c>
      <c r="D223" s="195">
        <v>30000</v>
      </c>
      <c r="E223" s="193">
        <f t="shared" si="24"/>
        <v>25000</v>
      </c>
      <c r="F223" s="193">
        <f t="shared" si="25"/>
        <v>50000</v>
      </c>
      <c r="G223" s="193">
        <f t="shared" si="26"/>
        <v>75000</v>
      </c>
      <c r="H223" s="193">
        <v>100000</v>
      </c>
    </row>
    <row r="224" ht="36" spans="2:8">
      <c r="B224" s="173" t="s">
        <v>1244</v>
      </c>
      <c r="C224" s="194" t="s">
        <v>1245</v>
      </c>
      <c r="D224" s="195">
        <v>0</v>
      </c>
      <c r="E224" s="193">
        <v>0</v>
      </c>
      <c r="F224" s="193">
        <f t="shared" ref="F224:F227" si="27">H224/3</f>
        <v>500000</v>
      </c>
      <c r="G224" s="193">
        <f t="shared" ref="G224:G227" si="28">F224*2</f>
        <v>1000000</v>
      </c>
      <c r="H224" s="193">
        <v>1500000</v>
      </c>
    </row>
    <row r="225" ht="54" spans="2:8">
      <c r="B225" s="173" t="s">
        <v>1246</v>
      </c>
      <c r="C225" s="194" t="s">
        <v>1247</v>
      </c>
      <c r="D225" s="195">
        <v>0</v>
      </c>
      <c r="E225" s="193">
        <v>0</v>
      </c>
      <c r="F225" s="193">
        <f t="shared" si="27"/>
        <v>500000</v>
      </c>
      <c r="G225" s="193">
        <f t="shared" si="28"/>
        <v>1000000</v>
      </c>
      <c r="H225" s="193">
        <v>1500000</v>
      </c>
    </row>
    <row r="226" ht="54" spans="2:8">
      <c r="B226" s="173" t="s">
        <v>1248</v>
      </c>
      <c r="C226" s="194" t="s">
        <v>1249</v>
      </c>
      <c r="D226" s="195">
        <v>0</v>
      </c>
      <c r="E226" s="193">
        <v>0</v>
      </c>
      <c r="F226" s="193">
        <f t="shared" si="27"/>
        <v>166666.666666667</v>
      </c>
      <c r="G226" s="193">
        <f t="shared" si="28"/>
        <v>333333.333333333</v>
      </c>
      <c r="H226" s="193">
        <v>500000</v>
      </c>
    </row>
    <row r="227" ht="54" spans="2:8">
      <c r="B227" s="173" t="s">
        <v>1250</v>
      </c>
      <c r="C227" s="194" t="s">
        <v>1251</v>
      </c>
      <c r="D227" s="195">
        <v>0</v>
      </c>
      <c r="E227" s="193">
        <v>0</v>
      </c>
      <c r="F227" s="193">
        <f t="shared" si="27"/>
        <v>133333.333333333</v>
      </c>
      <c r="G227" s="193">
        <f t="shared" si="28"/>
        <v>266666.666666667</v>
      </c>
      <c r="H227" s="193">
        <v>400000</v>
      </c>
    </row>
    <row r="228" ht="54" spans="2:8">
      <c r="B228" s="173" t="s">
        <v>1252</v>
      </c>
      <c r="C228" s="194" t="s">
        <v>1253</v>
      </c>
      <c r="D228" s="195">
        <v>0</v>
      </c>
      <c r="E228" s="193">
        <f t="shared" ref="E228:E238" si="29">H228/4</f>
        <v>500000</v>
      </c>
      <c r="F228" s="193">
        <f t="shared" ref="F228:F238" si="30">E228*2</f>
        <v>1000000</v>
      </c>
      <c r="G228" s="193">
        <f t="shared" ref="G228:G238" si="31">E228*3</f>
        <v>1500000</v>
      </c>
      <c r="H228" s="193">
        <v>2000000</v>
      </c>
    </row>
    <row r="229" ht="54" spans="2:8">
      <c r="B229" s="173" t="s">
        <v>1254</v>
      </c>
      <c r="C229" s="194" t="s">
        <v>1255</v>
      </c>
      <c r="D229" s="195">
        <v>0</v>
      </c>
      <c r="E229" s="193">
        <f t="shared" si="29"/>
        <v>500000</v>
      </c>
      <c r="F229" s="193">
        <f t="shared" si="30"/>
        <v>1000000</v>
      </c>
      <c r="G229" s="193">
        <f t="shared" si="31"/>
        <v>1500000</v>
      </c>
      <c r="H229" s="193">
        <v>2000000</v>
      </c>
    </row>
    <row r="230" ht="72" spans="2:8">
      <c r="B230" s="196" t="s">
        <v>1256</v>
      </c>
      <c r="C230" s="194" t="s">
        <v>1257</v>
      </c>
      <c r="D230" s="195">
        <v>0</v>
      </c>
      <c r="E230" s="193">
        <f t="shared" si="29"/>
        <v>50000</v>
      </c>
      <c r="F230" s="193">
        <f t="shared" si="30"/>
        <v>100000</v>
      </c>
      <c r="G230" s="193">
        <f t="shared" si="31"/>
        <v>150000</v>
      </c>
      <c r="H230" s="193">
        <v>200000</v>
      </c>
    </row>
    <row r="231" ht="54" spans="2:8">
      <c r="B231" s="197">
        <v>120</v>
      </c>
      <c r="C231" s="194" t="s">
        <v>1258</v>
      </c>
      <c r="D231" s="195">
        <v>0</v>
      </c>
      <c r="E231" s="193">
        <f t="shared" si="29"/>
        <v>150000</v>
      </c>
      <c r="F231" s="193">
        <f t="shared" si="30"/>
        <v>300000</v>
      </c>
      <c r="G231" s="193">
        <f t="shared" si="31"/>
        <v>450000</v>
      </c>
      <c r="H231" s="193">
        <v>600000</v>
      </c>
    </row>
    <row r="232" ht="36" spans="2:8">
      <c r="B232" s="198">
        <v>121</v>
      </c>
      <c r="C232" s="199" t="s">
        <v>1259</v>
      </c>
      <c r="D232" s="195">
        <v>0</v>
      </c>
      <c r="E232" s="193">
        <f t="shared" si="29"/>
        <v>50000</v>
      </c>
      <c r="F232" s="193">
        <f t="shared" si="30"/>
        <v>100000</v>
      </c>
      <c r="G232" s="193">
        <f t="shared" si="31"/>
        <v>150000</v>
      </c>
      <c r="H232" s="193">
        <v>200000</v>
      </c>
    </row>
    <row r="233" ht="54" spans="2:8">
      <c r="B233" s="198">
        <v>122</v>
      </c>
      <c r="C233" s="199" t="s">
        <v>1260</v>
      </c>
      <c r="D233" s="195">
        <v>0</v>
      </c>
      <c r="E233" s="193">
        <f t="shared" si="29"/>
        <v>25000</v>
      </c>
      <c r="F233" s="193">
        <f t="shared" si="30"/>
        <v>50000</v>
      </c>
      <c r="G233" s="193">
        <f t="shared" si="31"/>
        <v>75000</v>
      </c>
      <c r="H233" s="193">
        <v>100000</v>
      </c>
    </row>
    <row r="234" ht="72" spans="2:8">
      <c r="B234" s="198">
        <v>123</v>
      </c>
      <c r="C234" s="199" t="s">
        <v>1261</v>
      </c>
      <c r="D234" s="195">
        <v>0</v>
      </c>
      <c r="E234" s="193">
        <f t="shared" si="29"/>
        <v>75000</v>
      </c>
      <c r="F234" s="193">
        <f t="shared" si="30"/>
        <v>150000</v>
      </c>
      <c r="G234" s="193">
        <f t="shared" si="31"/>
        <v>225000</v>
      </c>
      <c r="H234" s="193">
        <v>300000</v>
      </c>
    </row>
    <row r="235" ht="72" spans="2:8">
      <c r="B235" s="198">
        <v>124</v>
      </c>
      <c r="C235" s="199" t="s">
        <v>1262</v>
      </c>
      <c r="D235" s="195">
        <v>0</v>
      </c>
      <c r="E235" s="193">
        <f t="shared" si="29"/>
        <v>25000</v>
      </c>
      <c r="F235" s="193">
        <f t="shared" si="30"/>
        <v>50000</v>
      </c>
      <c r="G235" s="193">
        <f t="shared" si="31"/>
        <v>75000</v>
      </c>
      <c r="H235" s="193">
        <v>100000</v>
      </c>
    </row>
    <row r="236" ht="72" spans="2:8">
      <c r="B236" s="198">
        <v>125</v>
      </c>
      <c r="C236" s="199" t="s">
        <v>1263</v>
      </c>
      <c r="D236" s="195">
        <v>0</v>
      </c>
      <c r="E236" s="193">
        <f t="shared" si="29"/>
        <v>25000</v>
      </c>
      <c r="F236" s="193">
        <f t="shared" si="30"/>
        <v>50000</v>
      </c>
      <c r="G236" s="193">
        <f t="shared" si="31"/>
        <v>75000</v>
      </c>
      <c r="H236" s="193">
        <v>100000</v>
      </c>
    </row>
    <row r="237" ht="72" spans="2:8">
      <c r="B237" s="200">
        <v>126</v>
      </c>
      <c r="C237" s="199" t="s">
        <v>1264</v>
      </c>
      <c r="D237" s="195">
        <v>0</v>
      </c>
      <c r="E237" s="193">
        <f t="shared" si="29"/>
        <v>125000</v>
      </c>
      <c r="F237" s="193">
        <f t="shared" si="30"/>
        <v>250000</v>
      </c>
      <c r="G237" s="193">
        <f t="shared" si="31"/>
        <v>375000</v>
      </c>
      <c r="H237" s="193">
        <v>500000</v>
      </c>
    </row>
    <row r="238" ht="18" spans="2:8">
      <c r="B238" s="173"/>
      <c r="C238" s="201" t="s">
        <v>1265</v>
      </c>
      <c r="D238" s="175">
        <f>SUM(D113:D237)</f>
        <v>18680950</v>
      </c>
      <c r="E238" s="176">
        <f>SUM(E113:E237)</f>
        <v>17611250</v>
      </c>
      <c r="F238" s="176">
        <f>SUM(F113:F237)</f>
        <v>36772500</v>
      </c>
      <c r="G238" s="176">
        <f>SUM(G113:G237)</f>
        <v>55683750</v>
      </c>
      <c r="H238" s="176">
        <f>SUM(H113:H237)</f>
        <v>74595000</v>
      </c>
    </row>
    <row r="239" ht="18" spans="2:8">
      <c r="B239" s="202"/>
      <c r="C239" s="203" t="s">
        <v>1266</v>
      </c>
      <c r="D239" s="204"/>
      <c r="E239" s="205"/>
      <c r="F239" s="205"/>
      <c r="G239" s="205"/>
      <c r="H239" s="205"/>
    </row>
    <row r="240" ht="72" spans="2:8">
      <c r="B240" s="147" t="s">
        <v>739</v>
      </c>
      <c r="C240" s="148" t="s">
        <v>1267</v>
      </c>
      <c r="D240" s="152">
        <v>0</v>
      </c>
      <c r="E240" s="150">
        <f>H240/4</f>
        <v>12500</v>
      </c>
      <c r="F240" s="150">
        <f>E240*2</f>
        <v>25000</v>
      </c>
      <c r="G240" s="150">
        <f>E240*3</f>
        <v>37500</v>
      </c>
      <c r="H240" s="151">
        <v>50000</v>
      </c>
    </row>
    <row r="241" ht="36" spans="2:8">
      <c r="B241" s="147" t="s">
        <v>741</v>
      </c>
      <c r="C241" s="163" t="s">
        <v>1268</v>
      </c>
      <c r="D241" s="184">
        <v>0</v>
      </c>
      <c r="E241" s="171">
        <v>0</v>
      </c>
      <c r="F241" s="171">
        <v>990000</v>
      </c>
      <c r="G241" s="171">
        <v>990000</v>
      </c>
      <c r="H241" s="171">
        <v>2000000</v>
      </c>
    </row>
    <row r="242" ht="18" spans="2:8">
      <c r="B242" s="147"/>
      <c r="C242" s="206" t="s">
        <v>1269</v>
      </c>
      <c r="D242" s="149">
        <v>0</v>
      </c>
      <c r="E242" s="150">
        <f>SUM(E240:E240)</f>
        <v>12500</v>
      </c>
      <c r="F242" s="150">
        <f>SUM(F240:F240)</f>
        <v>25000</v>
      </c>
      <c r="G242" s="150">
        <f>SUM(G240:G240)</f>
        <v>37500</v>
      </c>
      <c r="H242" s="150">
        <f>SUM(H240:H241)</f>
        <v>2050000</v>
      </c>
    </row>
    <row r="243" ht="18" spans="2:8">
      <c r="B243" s="207" t="s">
        <v>1270</v>
      </c>
      <c r="C243" s="207"/>
      <c r="D243" s="208">
        <f t="shared" ref="D243:H243" si="32">D242+D238+D111</f>
        <v>59253978.2133333</v>
      </c>
      <c r="E243" s="209">
        <f t="shared" si="32"/>
        <v>45510000</v>
      </c>
      <c r="F243" s="209">
        <f t="shared" si="32"/>
        <v>106291666.666667</v>
      </c>
      <c r="G243" s="209">
        <f t="shared" si="32"/>
        <v>156918333.333333</v>
      </c>
      <c r="H243" s="209">
        <f t="shared" si="32"/>
        <v>205745000</v>
      </c>
    </row>
    <row r="244" ht="18" spans="2:8">
      <c r="B244" s="210" t="s">
        <v>1271</v>
      </c>
      <c r="C244" s="211"/>
      <c r="D244" s="212"/>
      <c r="E244" s="213"/>
      <c r="F244" s="213"/>
      <c r="G244" s="213"/>
      <c r="H244" s="214"/>
    </row>
  </sheetData>
  <mergeCells count="10">
    <mergeCell ref="B3:H3"/>
    <mergeCell ref="C8:H8"/>
    <mergeCell ref="B243:C243"/>
    <mergeCell ref="B6:B7"/>
    <mergeCell ref="C6:C7"/>
    <mergeCell ref="D6:D7"/>
    <mergeCell ref="E6:E7"/>
    <mergeCell ref="F6:F7"/>
    <mergeCell ref="G6:G7"/>
    <mergeCell ref="H6:H7"/>
  </mergeCells>
  <pageMargins left="0.15748031496063" right="0.15748031496063" top="0.984251968503937" bottom="0.984251968503937" header="0.511811023622047" footer="0.511811023622047"/>
  <pageSetup paperSize="1" scale="6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6" tint="0.599993896298105"/>
  </sheetPr>
  <dimension ref="A1:IV49"/>
  <sheetViews>
    <sheetView showGridLines="0" zoomScale="85" zoomScaleNormal="85" topLeftCell="D20" workbookViewId="0">
      <selection activeCell="N38" sqref="N8:O38"/>
    </sheetView>
  </sheetViews>
  <sheetFormatPr defaultColWidth="9" defaultRowHeight="14.25"/>
  <cols>
    <col min="1" max="1" width="4.42857142857143" style="48" customWidth="1"/>
    <col min="2" max="2" width="12.1428571428571" style="48" customWidth="1"/>
    <col min="3" max="3" width="44.4285714285714" style="48" customWidth="1"/>
    <col min="4" max="5" width="17.5714285714286" style="48" customWidth="1"/>
    <col min="6" max="6" width="17.8571428571429" style="48" customWidth="1"/>
    <col min="7" max="7" width="17.7142857142857" style="48" customWidth="1"/>
    <col min="8" max="8" width="37" style="48" customWidth="1"/>
    <col min="9" max="15" width="23.7142857142857" style="48" customWidth="1"/>
    <col min="16" max="16" width="3" style="48" customWidth="1"/>
    <col min="17" max="16384" width="9.14285714285714" style="48"/>
  </cols>
  <sheetData>
    <row r="1" ht="15.75" spans="2:1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 t="s">
        <v>1272</v>
      </c>
    </row>
    <row r="2" ht="15" spans="2:1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ht="18" spans="2:15">
      <c r="B3" s="6" t="s">
        <v>1273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5" customHeight="1" spans="2:15">
      <c r="B4" s="49"/>
      <c r="C4" s="4"/>
      <c r="D4" s="50"/>
      <c r="E4" s="50"/>
      <c r="F4" s="50"/>
      <c r="G4" s="50"/>
      <c r="H4" s="49"/>
      <c r="I4" s="49"/>
      <c r="J4" s="49"/>
      <c r="K4" s="49"/>
      <c r="L4" s="49"/>
      <c r="M4" s="49"/>
      <c r="N4" s="49"/>
      <c r="O4" s="49"/>
    </row>
    <row r="5" ht="16.5" spans="2: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9"/>
      <c r="O5" s="80" t="s">
        <v>2</v>
      </c>
    </row>
    <row r="6" ht="32.25" customHeight="1" spans="2:15">
      <c r="B6" s="51" t="s">
        <v>686</v>
      </c>
      <c r="C6" s="13" t="s">
        <v>1274</v>
      </c>
      <c r="D6" s="13" t="s">
        <v>1275</v>
      </c>
      <c r="E6" s="13" t="s">
        <v>1276</v>
      </c>
      <c r="F6" s="13" t="s">
        <v>1277</v>
      </c>
      <c r="G6" s="13" t="s">
        <v>1278</v>
      </c>
      <c r="H6" s="52" t="s">
        <v>1279</v>
      </c>
      <c r="I6" s="13" t="s">
        <v>1280</v>
      </c>
      <c r="J6" s="81" t="s">
        <v>544</v>
      </c>
      <c r="K6" s="82"/>
      <c r="L6" s="82"/>
      <c r="M6" s="83"/>
      <c r="N6" s="13" t="s">
        <v>1281</v>
      </c>
      <c r="O6" s="40" t="s">
        <v>1282</v>
      </c>
    </row>
    <row r="7" ht="62.25" customHeight="1" spans="2:15">
      <c r="B7" s="53"/>
      <c r="C7" s="54"/>
      <c r="D7" s="54"/>
      <c r="E7" s="54"/>
      <c r="F7" s="54"/>
      <c r="G7" s="54"/>
      <c r="H7" s="55"/>
      <c r="I7" s="19"/>
      <c r="J7" s="84" t="s">
        <v>617</v>
      </c>
      <c r="K7" s="84" t="s">
        <v>582</v>
      </c>
      <c r="L7" s="84" t="s">
        <v>583</v>
      </c>
      <c r="M7" s="84" t="s">
        <v>590</v>
      </c>
      <c r="N7" s="19"/>
      <c r="O7" s="43"/>
    </row>
    <row r="8" ht="17.1" customHeight="1" spans="2:15">
      <c r="B8" s="56">
        <v>1</v>
      </c>
      <c r="C8" s="57"/>
      <c r="D8" s="58"/>
      <c r="E8" s="58"/>
      <c r="F8" s="59"/>
      <c r="G8" s="60"/>
      <c r="H8" s="61" t="s">
        <v>1283</v>
      </c>
      <c r="I8" s="85"/>
      <c r="J8" s="86"/>
      <c r="K8" s="87"/>
      <c r="L8" s="86"/>
      <c r="M8" s="86"/>
      <c r="N8" s="86"/>
      <c r="O8" s="88"/>
    </row>
    <row r="9" ht="17.1" customHeight="1" spans="2:15">
      <c r="B9" s="56"/>
      <c r="C9" s="57"/>
      <c r="D9" s="58"/>
      <c r="E9" s="58"/>
      <c r="F9" s="59"/>
      <c r="G9" s="60"/>
      <c r="H9" s="62" t="s">
        <v>1284</v>
      </c>
      <c r="I9" s="89"/>
      <c r="J9" s="90"/>
      <c r="K9" s="91"/>
      <c r="L9" s="92"/>
      <c r="M9" s="93"/>
      <c r="N9" s="94"/>
      <c r="O9" s="95"/>
    </row>
    <row r="10" ht="17.1" customHeight="1" spans="2:15">
      <c r="B10" s="56"/>
      <c r="C10" s="57"/>
      <c r="D10" s="58"/>
      <c r="E10" s="58"/>
      <c r="F10" s="59"/>
      <c r="G10" s="60"/>
      <c r="H10" s="62" t="s">
        <v>1285</v>
      </c>
      <c r="I10" s="96"/>
      <c r="J10" s="97"/>
      <c r="K10" s="98"/>
      <c r="L10" s="97"/>
      <c r="M10" s="97"/>
      <c r="N10" s="96"/>
      <c r="O10" s="95"/>
    </row>
    <row r="11" ht="17.1" customHeight="1" spans="2:15">
      <c r="B11" s="56"/>
      <c r="C11" s="57"/>
      <c r="D11" s="58"/>
      <c r="E11" s="58"/>
      <c r="F11" s="59"/>
      <c r="G11" s="60"/>
      <c r="H11" s="63" t="s">
        <v>1286</v>
      </c>
      <c r="I11" s="99"/>
      <c r="J11" s="100"/>
      <c r="K11" s="101"/>
      <c r="L11" s="102"/>
      <c r="M11" s="102"/>
      <c r="N11" s="99"/>
      <c r="O11" s="103"/>
    </row>
    <row r="12" ht="17.1" customHeight="1" spans="2:15">
      <c r="B12" s="56"/>
      <c r="C12" s="57"/>
      <c r="D12" s="58"/>
      <c r="E12" s="58"/>
      <c r="F12" s="59"/>
      <c r="G12" s="60"/>
      <c r="H12" s="64" t="s">
        <v>1287</v>
      </c>
      <c r="I12" s="104"/>
      <c r="J12" s="105"/>
      <c r="K12" s="105"/>
      <c r="L12" s="105"/>
      <c r="M12" s="105"/>
      <c r="N12" s="106"/>
      <c r="O12" s="107"/>
    </row>
    <row r="13" ht="17.1" customHeight="1" spans="2:15">
      <c r="B13" s="56">
        <v>2</v>
      </c>
      <c r="C13" s="57"/>
      <c r="D13" s="58"/>
      <c r="E13" s="58"/>
      <c r="F13" s="60"/>
      <c r="G13" s="60"/>
      <c r="H13" s="61" t="s">
        <v>1283</v>
      </c>
      <c r="I13" s="85"/>
      <c r="J13" s="86"/>
      <c r="K13" s="86"/>
      <c r="L13" s="86"/>
      <c r="M13" s="86"/>
      <c r="N13" s="86"/>
      <c r="O13" s="88"/>
    </row>
    <row r="14" ht="17.1" customHeight="1" spans="2:15">
      <c r="B14" s="56"/>
      <c r="C14" s="57"/>
      <c r="D14" s="58"/>
      <c r="E14" s="58"/>
      <c r="F14" s="60"/>
      <c r="G14" s="60"/>
      <c r="H14" s="62" t="s">
        <v>1284</v>
      </c>
      <c r="I14" s="89"/>
      <c r="J14" s="93"/>
      <c r="K14" s="93"/>
      <c r="L14" s="93"/>
      <c r="M14" s="93"/>
      <c r="N14" s="94"/>
      <c r="O14" s="94"/>
    </row>
    <row r="15" ht="17.1" customHeight="1" spans="2:15">
      <c r="B15" s="56"/>
      <c r="C15" s="57"/>
      <c r="D15" s="58"/>
      <c r="E15" s="58"/>
      <c r="F15" s="60"/>
      <c r="G15" s="60"/>
      <c r="H15" s="62" t="s">
        <v>1285</v>
      </c>
      <c r="I15" s="108"/>
      <c r="J15" s="97"/>
      <c r="K15" s="97"/>
      <c r="L15" s="97"/>
      <c r="M15" s="109"/>
      <c r="N15" s="99"/>
      <c r="O15" s="110"/>
    </row>
    <row r="16" ht="17.1" customHeight="1" spans="2:15">
      <c r="B16" s="56"/>
      <c r="C16" s="57"/>
      <c r="D16" s="58"/>
      <c r="E16" s="58"/>
      <c r="F16" s="60"/>
      <c r="G16" s="60"/>
      <c r="H16" s="63" t="s">
        <v>1286</v>
      </c>
      <c r="I16" s="101"/>
      <c r="J16" s="102"/>
      <c r="K16" s="102"/>
      <c r="L16" s="102"/>
      <c r="M16" s="102"/>
      <c r="N16" s="99"/>
      <c r="O16" s="110"/>
    </row>
    <row r="17" ht="17.1" customHeight="1" spans="2:15">
      <c r="B17" s="56"/>
      <c r="C17" s="57"/>
      <c r="D17" s="58"/>
      <c r="E17" s="58"/>
      <c r="F17" s="60"/>
      <c r="G17" s="60"/>
      <c r="H17" s="64" t="s">
        <v>1287</v>
      </c>
      <c r="I17" s="111"/>
      <c r="J17" s="105"/>
      <c r="K17" s="105"/>
      <c r="L17" s="105"/>
      <c r="M17" s="105"/>
      <c r="N17" s="106"/>
      <c r="O17" s="112"/>
    </row>
    <row r="18" ht="17.1" customHeight="1" spans="2:15">
      <c r="B18" s="56">
        <v>3</v>
      </c>
      <c r="C18" s="57"/>
      <c r="D18" s="58"/>
      <c r="E18" s="58"/>
      <c r="F18" s="60"/>
      <c r="G18" s="60"/>
      <c r="H18" s="61" t="s">
        <v>1283</v>
      </c>
      <c r="I18" s="85"/>
      <c r="J18" s="86"/>
      <c r="K18" s="86"/>
      <c r="L18" s="86"/>
      <c r="M18" s="86"/>
      <c r="N18" s="86"/>
      <c r="O18" s="88"/>
    </row>
    <row r="19" ht="17.1" customHeight="1" spans="2:15">
      <c r="B19" s="56"/>
      <c r="C19" s="57"/>
      <c r="D19" s="58"/>
      <c r="E19" s="58"/>
      <c r="F19" s="60"/>
      <c r="G19" s="60"/>
      <c r="H19" s="62" t="s">
        <v>1284</v>
      </c>
      <c r="I19" s="89"/>
      <c r="J19" s="93"/>
      <c r="K19" s="93"/>
      <c r="L19" s="93"/>
      <c r="M19" s="93"/>
      <c r="N19" s="95"/>
      <c r="O19" s="95"/>
    </row>
    <row r="20" ht="17.1" customHeight="1" spans="2:15">
      <c r="B20" s="56"/>
      <c r="C20" s="57"/>
      <c r="D20" s="58"/>
      <c r="E20" s="58"/>
      <c r="F20" s="60"/>
      <c r="G20" s="60"/>
      <c r="H20" s="62" t="s">
        <v>1285</v>
      </c>
      <c r="I20" s="108"/>
      <c r="J20" s="97"/>
      <c r="K20" s="97"/>
      <c r="L20" s="97"/>
      <c r="M20" s="97"/>
      <c r="N20" s="94"/>
      <c r="O20" s="113"/>
    </row>
    <row r="21" ht="17.1" customHeight="1" spans="2:15">
      <c r="B21" s="56"/>
      <c r="C21" s="57"/>
      <c r="D21" s="58"/>
      <c r="E21" s="58"/>
      <c r="F21" s="60"/>
      <c r="G21" s="60"/>
      <c r="H21" s="63" t="s">
        <v>1286</v>
      </c>
      <c r="I21" s="101"/>
      <c r="J21" s="102"/>
      <c r="K21" s="102"/>
      <c r="L21" s="102"/>
      <c r="M21" s="102"/>
      <c r="N21" s="99"/>
      <c r="O21" s="110"/>
    </row>
    <row r="22" ht="17.1" customHeight="1" spans="2:15">
      <c r="B22" s="56"/>
      <c r="C22" s="57"/>
      <c r="D22" s="58"/>
      <c r="E22" s="58"/>
      <c r="F22" s="60"/>
      <c r="G22" s="60"/>
      <c r="H22" s="64" t="s">
        <v>1287</v>
      </c>
      <c r="I22" s="111"/>
      <c r="J22" s="105"/>
      <c r="K22" s="105"/>
      <c r="L22" s="105"/>
      <c r="M22" s="105"/>
      <c r="N22" s="106"/>
      <c r="O22" s="107"/>
    </row>
    <row r="23" ht="17.1" customHeight="1" spans="2:15">
      <c r="B23" s="56">
        <v>4</v>
      </c>
      <c r="C23" s="57"/>
      <c r="D23" s="58"/>
      <c r="E23" s="58"/>
      <c r="F23" s="59"/>
      <c r="G23" s="60"/>
      <c r="H23" s="65" t="s">
        <v>1283</v>
      </c>
      <c r="I23" s="85"/>
      <c r="J23" s="114"/>
      <c r="K23" s="114"/>
      <c r="L23" s="114"/>
      <c r="M23" s="114"/>
      <c r="N23" s="86"/>
      <c r="O23" s="98"/>
    </row>
    <row r="24" ht="17.1" customHeight="1" spans="2:15">
      <c r="B24" s="56"/>
      <c r="C24" s="57"/>
      <c r="D24" s="58"/>
      <c r="E24" s="58"/>
      <c r="F24" s="59"/>
      <c r="G24" s="60"/>
      <c r="H24" s="66" t="s">
        <v>1284</v>
      </c>
      <c r="I24" s="101"/>
      <c r="J24" s="115"/>
      <c r="K24" s="115"/>
      <c r="L24" s="115"/>
      <c r="M24" s="115"/>
      <c r="N24" s="94"/>
      <c r="O24" s="95"/>
    </row>
    <row r="25" ht="17.1" customHeight="1" spans="2:15">
      <c r="B25" s="56"/>
      <c r="C25" s="57"/>
      <c r="D25" s="58"/>
      <c r="E25" s="58"/>
      <c r="F25" s="59"/>
      <c r="G25" s="60"/>
      <c r="H25" s="67" t="s">
        <v>1285</v>
      </c>
      <c r="I25" s="116"/>
      <c r="J25" s="115"/>
      <c r="K25" s="115"/>
      <c r="L25" s="115"/>
      <c r="M25" s="115"/>
      <c r="N25" s="96"/>
      <c r="O25" s="95"/>
    </row>
    <row r="26" ht="17.1" customHeight="1" spans="2:15">
      <c r="B26" s="56"/>
      <c r="C26" s="57"/>
      <c r="D26" s="58"/>
      <c r="E26" s="58"/>
      <c r="F26" s="59"/>
      <c r="G26" s="60"/>
      <c r="H26" s="68" t="s">
        <v>1286</v>
      </c>
      <c r="I26" s="116"/>
      <c r="J26" s="115"/>
      <c r="K26" s="115"/>
      <c r="L26" s="115"/>
      <c r="M26" s="115"/>
      <c r="N26" s="99"/>
      <c r="O26" s="103"/>
    </row>
    <row r="27" ht="17.1" customHeight="1" spans="2:15">
      <c r="B27" s="56"/>
      <c r="C27" s="57"/>
      <c r="D27" s="58"/>
      <c r="E27" s="58"/>
      <c r="F27" s="59"/>
      <c r="G27" s="60"/>
      <c r="H27" s="69" t="s">
        <v>1287</v>
      </c>
      <c r="I27" s="117"/>
      <c r="J27" s="118"/>
      <c r="K27" s="118"/>
      <c r="L27" s="118"/>
      <c r="M27" s="118"/>
      <c r="N27" s="106"/>
      <c r="O27" s="119"/>
    </row>
    <row r="28" ht="17.1" customHeight="1" spans="1:15">
      <c r="A28" s="70"/>
      <c r="B28" s="56">
        <v>5</v>
      </c>
      <c r="C28" s="57"/>
      <c r="D28" s="58"/>
      <c r="E28" s="58"/>
      <c r="F28" s="60"/>
      <c r="G28" s="60"/>
      <c r="H28" s="65" t="s">
        <v>1283</v>
      </c>
      <c r="I28" s="85"/>
      <c r="J28" s="120"/>
      <c r="K28" s="120"/>
      <c r="L28" s="120"/>
      <c r="M28" s="120"/>
      <c r="N28" s="86"/>
      <c r="O28" s="88"/>
    </row>
    <row r="29" ht="17.1" customHeight="1" spans="1:15">
      <c r="A29" s="70"/>
      <c r="B29" s="56"/>
      <c r="C29" s="57"/>
      <c r="D29" s="58"/>
      <c r="E29" s="58"/>
      <c r="F29" s="60"/>
      <c r="G29" s="60"/>
      <c r="H29" s="66" t="s">
        <v>1284</v>
      </c>
      <c r="I29" s="94"/>
      <c r="J29" s="115"/>
      <c r="K29" s="115"/>
      <c r="L29" s="115"/>
      <c r="M29" s="115"/>
      <c r="N29" s="94"/>
      <c r="O29" s="95"/>
    </row>
    <row r="30" ht="17.1" customHeight="1" spans="1:15">
      <c r="A30" s="70"/>
      <c r="B30" s="56"/>
      <c r="C30" s="57"/>
      <c r="D30" s="58"/>
      <c r="E30" s="58"/>
      <c r="F30" s="60"/>
      <c r="G30" s="60"/>
      <c r="H30" s="66" t="s">
        <v>1285</v>
      </c>
      <c r="I30" s="96"/>
      <c r="J30" s="115"/>
      <c r="K30" s="115"/>
      <c r="L30" s="115"/>
      <c r="M30" s="115"/>
      <c r="N30" s="96"/>
      <c r="O30" s="95"/>
    </row>
    <row r="31" ht="17.1" customHeight="1" spans="1:15">
      <c r="A31" s="70"/>
      <c r="B31" s="56"/>
      <c r="C31" s="57"/>
      <c r="D31" s="58"/>
      <c r="E31" s="58"/>
      <c r="F31" s="60"/>
      <c r="G31" s="60"/>
      <c r="H31" s="68" t="s">
        <v>1286</v>
      </c>
      <c r="I31" s="99"/>
      <c r="J31" s="115"/>
      <c r="K31" s="115"/>
      <c r="L31" s="115"/>
      <c r="M31" s="115"/>
      <c r="N31" s="99"/>
      <c r="O31" s="103"/>
    </row>
    <row r="32" s="47" customFormat="1" ht="17.1" customHeight="1" spans="1:256">
      <c r="A32" s="70"/>
      <c r="B32" s="56"/>
      <c r="C32" s="57"/>
      <c r="D32" s="58"/>
      <c r="E32" s="58"/>
      <c r="F32" s="60"/>
      <c r="G32" s="60"/>
      <c r="H32" s="69" t="s">
        <v>1287</v>
      </c>
      <c r="I32" s="117"/>
      <c r="J32" s="118"/>
      <c r="K32" s="118"/>
      <c r="L32" s="118"/>
      <c r="M32" s="118"/>
      <c r="N32" s="106"/>
      <c r="O32" s="10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="47" customFormat="1" ht="20" customHeight="1" spans="1:256">
      <c r="A33" s="70"/>
      <c r="B33" s="71">
        <v>6</v>
      </c>
      <c r="C33" s="57"/>
      <c r="D33" s="58"/>
      <c r="E33" s="58"/>
      <c r="F33" s="60"/>
      <c r="G33" s="60"/>
      <c r="H33" s="65" t="s">
        <v>1283</v>
      </c>
      <c r="I33" s="85"/>
      <c r="J33" s="114"/>
      <c r="K33" s="114"/>
      <c r="L33" s="114"/>
      <c r="M33" s="114"/>
      <c r="N33" s="86"/>
      <c r="O33" s="8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="47" customFormat="1" ht="16" customHeight="1" spans="1:256">
      <c r="A34" s="70"/>
      <c r="B34" s="72"/>
      <c r="C34" s="57"/>
      <c r="D34" s="58"/>
      <c r="E34" s="58"/>
      <c r="F34" s="60"/>
      <c r="G34" s="60"/>
      <c r="H34" s="66" t="s">
        <v>1284</v>
      </c>
      <c r="I34" s="94"/>
      <c r="J34" s="115"/>
      <c r="K34" s="115"/>
      <c r="L34" s="115"/>
      <c r="M34" s="115"/>
      <c r="N34" s="94"/>
      <c r="O34" s="95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="47" customFormat="1" ht="16" customHeight="1" spans="1:256">
      <c r="A35" s="70"/>
      <c r="B35" s="72"/>
      <c r="C35" s="57"/>
      <c r="D35" s="58"/>
      <c r="E35" s="58"/>
      <c r="F35" s="60"/>
      <c r="G35" s="60"/>
      <c r="H35" s="66" t="s">
        <v>1285</v>
      </c>
      <c r="I35" s="96"/>
      <c r="J35" s="121"/>
      <c r="K35" s="121"/>
      <c r="L35" s="121"/>
      <c r="M35" s="121"/>
      <c r="N35" s="96"/>
      <c r="O35" s="9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="47" customFormat="1" ht="13" customHeight="1" spans="1:256">
      <c r="A36" s="70"/>
      <c r="B36" s="72"/>
      <c r="C36" s="57"/>
      <c r="D36" s="58"/>
      <c r="E36" s="58"/>
      <c r="F36" s="60"/>
      <c r="G36" s="60"/>
      <c r="H36" s="68" t="s">
        <v>1286</v>
      </c>
      <c r="I36" s="99"/>
      <c r="J36" s="115"/>
      <c r="K36" s="115"/>
      <c r="L36" s="115"/>
      <c r="M36" s="115"/>
      <c r="N36" s="99"/>
      <c r="O36" s="103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="47" customFormat="1" ht="21" customHeight="1" spans="1:256">
      <c r="A37" s="70"/>
      <c r="B37" s="73"/>
      <c r="C37" s="57"/>
      <c r="D37" s="58"/>
      <c r="E37" s="58"/>
      <c r="F37" s="60"/>
      <c r="G37" s="60"/>
      <c r="H37" s="74" t="s">
        <v>1287</v>
      </c>
      <c r="I37" s="122"/>
      <c r="J37" s="123"/>
      <c r="K37" s="123"/>
      <c r="L37" s="123"/>
      <c r="M37" s="123"/>
      <c r="N37" s="105"/>
      <c r="O37" s="10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="47" customFormat="1" ht="38.25" customHeight="1" spans="1:256">
      <c r="A38" s="70"/>
      <c r="B38" s="75" t="s">
        <v>1288</v>
      </c>
      <c r="C38" s="75"/>
      <c r="D38" s="75"/>
      <c r="E38" s="75"/>
      <c r="F38" s="76"/>
      <c r="G38" s="76"/>
      <c r="H38" s="77"/>
      <c r="I38" s="124"/>
      <c r="J38" s="124"/>
      <c r="K38" s="124"/>
      <c r="L38" s="124"/>
      <c r="M38" s="124"/>
      <c r="N38" s="124"/>
      <c r="O38" s="125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="47" customFormat="1" ht="24.95" customHeight="1" spans="1:256">
      <c r="A39" s="48"/>
      <c r="B39" s="49"/>
      <c r="C39" s="49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="47" customFormat="1" ht="24.95" customHeight="1" spans="1:256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="47" customFormat="1" ht="24.95" customHeight="1" spans="1:256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="47" customFormat="1" ht="24.95" customHeight="1" spans="1:256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="47" customFormat="1" ht="24.95" customHeight="1" spans="1:256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="47" customFormat="1" ht="24.95" customHeight="1" spans="1:256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="47" customFormat="1" ht="24.95" customHeight="1" spans="1:256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="47" customFormat="1" ht="24.95" customHeight="1" spans="1:25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ht="20.1" customHeight="1"/>
    <row r="48" ht="20.1" customHeight="1"/>
    <row r="49" ht="20.1" customHeight="1"/>
  </sheetData>
  <mergeCells count="49">
    <mergeCell ref="B3:O3"/>
    <mergeCell ref="J6:M6"/>
    <mergeCell ref="B38:E38"/>
    <mergeCell ref="B6:B7"/>
    <mergeCell ref="B8:B12"/>
    <mergeCell ref="B13:B17"/>
    <mergeCell ref="B18:B22"/>
    <mergeCell ref="B23:B27"/>
    <mergeCell ref="B28:B32"/>
    <mergeCell ref="B33:B37"/>
    <mergeCell ref="C6:C7"/>
    <mergeCell ref="C8:C12"/>
    <mergeCell ref="C13:C17"/>
    <mergeCell ref="C18:C22"/>
    <mergeCell ref="C23:C27"/>
    <mergeCell ref="C28:C32"/>
    <mergeCell ref="C33:C37"/>
    <mergeCell ref="D6:D7"/>
    <mergeCell ref="D8:D12"/>
    <mergeCell ref="D13:D17"/>
    <mergeCell ref="D18:D22"/>
    <mergeCell ref="D23:D27"/>
    <mergeCell ref="D28:D32"/>
    <mergeCell ref="D33:D37"/>
    <mergeCell ref="E6:E7"/>
    <mergeCell ref="E8:E12"/>
    <mergeCell ref="E13:E17"/>
    <mergeCell ref="E18:E22"/>
    <mergeCell ref="E23:E27"/>
    <mergeCell ref="E28:E32"/>
    <mergeCell ref="E33:E37"/>
    <mergeCell ref="F6:F7"/>
    <mergeCell ref="F8:F12"/>
    <mergeCell ref="F13:F17"/>
    <mergeCell ref="F18:F22"/>
    <mergeCell ref="F23:F27"/>
    <mergeCell ref="F28:F32"/>
    <mergeCell ref="F33:F37"/>
    <mergeCell ref="G6:G7"/>
    <mergeCell ref="G8:G12"/>
    <mergeCell ref="G13:G17"/>
    <mergeCell ref="G18:G22"/>
    <mergeCell ref="G23:G27"/>
    <mergeCell ref="G28:G32"/>
    <mergeCell ref="G33:G37"/>
    <mergeCell ref="H6:H7"/>
    <mergeCell ref="I6:I7"/>
    <mergeCell ref="N6:N7"/>
    <mergeCell ref="O6:O7"/>
  </mergeCells>
  <conditionalFormatting sqref="O22">
    <cfRule type="expression" dxfId="0" priority="14" stopIfTrue="1">
      <formula>$O$2&gt;0</formula>
    </cfRule>
    <cfRule type="expression" dxfId="0" priority="13" stopIfTrue="1">
      <formula>$N$2&gt;0</formula>
    </cfRule>
  </conditionalFormatting>
  <conditionalFormatting sqref="I29">
    <cfRule type="expression" dxfId="0" priority="40" stopIfTrue="1">
      <formula>$O$2&gt;0</formula>
    </cfRule>
    <cfRule type="expression" dxfId="0" priority="39" stopIfTrue="1">
      <formula>$N$2&gt;0</formula>
    </cfRule>
  </conditionalFormatting>
  <conditionalFormatting sqref="N29">
    <cfRule type="expression" dxfId="0" priority="12" stopIfTrue="1">
      <formula>$O$2&gt;0</formula>
    </cfRule>
    <cfRule type="expression" dxfId="0" priority="11" stopIfTrue="1">
      <formula>$N$2&gt;0</formula>
    </cfRule>
  </conditionalFormatting>
  <conditionalFormatting sqref="N32">
    <cfRule type="expression" dxfId="0" priority="8" stopIfTrue="1">
      <formula>#REF!&gt;0</formula>
    </cfRule>
  </conditionalFormatting>
  <conditionalFormatting sqref="I34">
    <cfRule type="expression" dxfId="0" priority="38" stopIfTrue="1">
      <formula>$O$2&gt;0</formula>
    </cfRule>
    <cfRule type="expression" dxfId="0" priority="37" stopIfTrue="1">
      <formula>$N$2&gt;0</formula>
    </cfRule>
  </conditionalFormatting>
  <conditionalFormatting sqref="N34">
    <cfRule type="expression" dxfId="0" priority="4" stopIfTrue="1">
      <formula>$O$2&gt;0</formula>
    </cfRule>
    <cfRule type="expression" dxfId="0" priority="3" stopIfTrue="1">
      <formula>$N$2&gt;0</formula>
    </cfRule>
  </conditionalFormatting>
  <conditionalFormatting sqref="O8:O12">
    <cfRule type="expression" dxfId="0" priority="20" stopIfTrue="1">
      <formula>$O$2&gt;0</formula>
    </cfRule>
    <cfRule type="expression" dxfId="0" priority="19" stopIfTrue="1">
      <formula>$N$2&gt;0</formula>
    </cfRule>
  </conditionalFormatting>
  <conditionalFormatting sqref="O23:O27">
    <cfRule type="expression" dxfId="0" priority="7" stopIfTrue="1">
      <formula>$O$2&gt;0</formula>
    </cfRule>
    <cfRule type="expression" dxfId="0" priority="6" stopIfTrue="1">
      <formula>$N$2&gt;0</formula>
    </cfRule>
  </conditionalFormatting>
  <conditionalFormatting sqref="O28:O32">
    <cfRule type="expression" dxfId="0" priority="10" stopIfTrue="1">
      <formula>$O$2&gt;0</formula>
    </cfRule>
    <cfRule type="expression" dxfId="0" priority="9" stopIfTrue="1">
      <formula>$N$2&gt;0</formula>
    </cfRule>
  </conditionalFormatting>
  <conditionalFormatting sqref="O33:O37">
    <cfRule type="expression" dxfId="0" priority="2" stopIfTrue="1">
      <formula>$O$2&gt;0</formula>
    </cfRule>
    <cfRule type="expression" dxfId="0" priority="1" stopIfTrue="1">
      <formula>$N$2&gt;0</formula>
    </cfRule>
  </conditionalFormatting>
  <conditionalFormatting sqref="N9;N12">
    <cfRule type="expression" dxfId="0" priority="18" stopIfTrue="1">
      <formula>#REF!&gt;0</formula>
    </cfRule>
  </conditionalFormatting>
  <conditionalFormatting sqref="O13:O14;O17;N15:N16">
    <cfRule type="expression" dxfId="0" priority="23" stopIfTrue="1">
      <formula>$O$2&gt;0</formula>
    </cfRule>
    <cfRule type="expression" dxfId="0" priority="22" stopIfTrue="1">
      <formula>$N$2&gt;0</formula>
    </cfRule>
  </conditionalFormatting>
  <conditionalFormatting sqref="N14;N17">
    <cfRule type="expression" dxfId="0" priority="21" stopIfTrue="1">
      <formula>#REF!&gt;0</formula>
    </cfRule>
  </conditionalFormatting>
  <conditionalFormatting sqref="O18:O19;N20:N21">
    <cfRule type="expression" dxfId="0" priority="17" stopIfTrue="1">
      <formula>$O$2&gt;0</formula>
    </cfRule>
    <cfRule type="expression" dxfId="0" priority="16" stopIfTrue="1">
      <formula>$N$2&gt;0</formula>
    </cfRule>
  </conditionalFormatting>
  <conditionalFormatting sqref="N19;N22">
    <cfRule type="expression" dxfId="0" priority="15" stopIfTrue="1">
      <formula>#REF!&gt;0</formula>
    </cfRule>
  </conditionalFormatting>
  <conditionalFormatting sqref="N24;N27">
    <cfRule type="expression" dxfId="0" priority="5" stopIfTrue="1">
      <formula>#REF!&gt;0</formula>
    </cfRule>
  </conditionalFormatting>
  <pageMargins left="0.354330708661417" right="0" top="0.590551181102362" bottom="0.196850393700787" header="0.511811023622047" footer="0.511811023622047"/>
  <pageSetup paperSize="1" scale="4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theme="6" tint="0.599993896298105"/>
    <pageSetUpPr fitToPage="1"/>
  </sheetPr>
  <dimension ref="B1:P15"/>
  <sheetViews>
    <sheetView showGridLines="0" zoomScale="85" zoomScaleNormal="85" workbookViewId="0">
      <selection activeCell="I21" sqref="I21"/>
    </sheetView>
  </sheetViews>
  <sheetFormatPr defaultColWidth="9" defaultRowHeight="15"/>
  <cols>
    <col min="1" max="1" width="6.57142857142857" style="4" customWidth="1"/>
    <col min="2" max="2" width="10" style="4" customWidth="1"/>
    <col min="3" max="3" width="27.7142857142857" style="4" customWidth="1"/>
    <col min="4" max="5" width="20.7142857142857" style="4" customWidth="1"/>
    <col min="6" max="9" width="22.7142857142857" style="4" customWidth="1"/>
    <col min="10" max="10" width="29.8571428571429" style="4" customWidth="1"/>
    <col min="11" max="11" width="29.1428571428571" style="4" customWidth="1"/>
    <col min="12" max="12" width="33" style="4" customWidth="1"/>
    <col min="13" max="13" width="29.8571428571429" style="4" customWidth="1"/>
    <col min="14" max="14" width="34.2857142857143" style="4" customWidth="1"/>
    <col min="15" max="15" width="27.1428571428571" style="4" customWidth="1"/>
    <col min="16" max="16" width="36.8571428571429" style="4" customWidth="1"/>
    <col min="17" max="16384" width="9.14285714285714" style="4"/>
  </cols>
  <sheetData>
    <row r="1" s="1" customFormat="1" ht="27.75" customHeight="1" spans="9:9">
      <c r="I1" s="1" t="s">
        <v>1289</v>
      </c>
    </row>
    <row r="2" ht="15.75" spans="3:16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8" spans="2:16">
      <c r="B3" s="6" t="s">
        <v>1290</v>
      </c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</row>
    <row r="4" ht="15.75" spans="3:16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6.5" spans="3:16">
      <c r="C5" s="7"/>
      <c r="D5" s="7"/>
      <c r="E5" s="7"/>
      <c r="I5" s="39" t="s">
        <v>594</v>
      </c>
      <c r="K5" s="7"/>
      <c r="L5" s="7"/>
      <c r="M5" s="7"/>
      <c r="N5" s="7"/>
      <c r="O5" s="7"/>
      <c r="P5" s="7"/>
    </row>
    <row r="6" s="2" customFormat="1" ht="32.25" customHeight="1" spans="2:15">
      <c r="B6" s="8" t="s">
        <v>686</v>
      </c>
      <c r="C6" s="9" t="s">
        <v>1291</v>
      </c>
      <c r="D6" s="10" t="s">
        <v>1292</v>
      </c>
      <c r="E6" s="11" t="s">
        <v>1293</v>
      </c>
      <c r="F6" s="12" t="s">
        <v>617</v>
      </c>
      <c r="G6" s="13" t="s">
        <v>582</v>
      </c>
      <c r="H6" s="13" t="s">
        <v>583</v>
      </c>
      <c r="I6" s="40" t="s">
        <v>590</v>
      </c>
      <c r="J6" s="41"/>
      <c r="K6" s="41"/>
      <c r="L6" s="41"/>
      <c r="M6" s="41"/>
      <c r="N6" s="41"/>
      <c r="O6" s="42"/>
    </row>
    <row r="7" s="2" customFormat="1" ht="26.25" customHeight="1" spans="2:9">
      <c r="B7" s="14"/>
      <c r="C7" s="15"/>
      <c r="D7" s="16" t="s">
        <v>524</v>
      </c>
      <c r="E7" s="17" t="s">
        <v>524</v>
      </c>
      <c r="F7" s="18"/>
      <c r="G7" s="19"/>
      <c r="H7" s="19"/>
      <c r="I7" s="43"/>
    </row>
    <row r="8" s="3" customFormat="1" ht="33" customHeight="1" spans="2:9">
      <c r="B8" s="20" t="s">
        <v>618</v>
      </c>
      <c r="C8" s="21" t="s">
        <v>1294</v>
      </c>
      <c r="D8" s="22"/>
      <c r="E8" s="23"/>
      <c r="F8" s="22"/>
      <c r="G8" s="24"/>
      <c r="H8" s="24"/>
      <c r="I8" s="44"/>
    </row>
    <row r="9" s="3" customFormat="1" ht="33" customHeight="1" spans="2:9">
      <c r="B9" s="25" t="s">
        <v>620</v>
      </c>
      <c r="C9" s="26" t="s">
        <v>1295</v>
      </c>
      <c r="D9" s="27"/>
      <c r="E9" s="28"/>
      <c r="F9" s="29"/>
      <c r="G9" s="30"/>
      <c r="H9" s="30"/>
      <c r="I9" s="45"/>
    </row>
    <row r="10" s="3" customFormat="1" ht="33" customHeight="1" spans="2:9">
      <c r="B10" s="25" t="s">
        <v>622</v>
      </c>
      <c r="C10" s="26" t="s">
        <v>1296</v>
      </c>
      <c r="D10" s="29"/>
      <c r="E10" s="31"/>
      <c r="F10" s="29"/>
      <c r="G10" s="30"/>
      <c r="H10" s="30"/>
      <c r="I10" s="45"/>
    </row>
    <row r="11" s="3" customFormat="1" ht="33" customHeight="1" spans="2:9">
      <c r="B11" s="25" t="s">
        <v>624</v>
      </c>
      <c r="C11" s="26" t="s">
        <v>1297</v>
      </c>
      <c r="D11" s="29"/>
      <c r="E11" s="31"/>
      <c r="F11" s="29"/>
      <c r="G11" s="30"/>
      <c r="H11" s="30"/>
      <c r="I11" s="45"/>
    </row>
    <row r="12" s="3" customFormat="1" ht="33" customHeight="1" spans="2:9">
      <c r="B12" s="25" t="s">
        <v>855</v>
      </c>
      <c r="C12" s="26" t="s">
        <v>1298</v>
      </c>
      <c r="D12" s="29"/>
      <c r="E12" s="31"/>
      <c r="F12" s="29"/>
      <c r="G12" s="30"/>
      <c r="H12" s="30"/>
      <c r="I12" s="45"/>
    </row>
    <row r="13" s="3" customFormat="1" ht="33" customHeight="1" spans="2:9">
      <c r="B13" s="25" t="s">
        <v>857</v>
      </c>
      <c r="C13" s="26" t="s">
        <v>1299</v>
      </c>
      <c r="D13" s="29"/>
      <c r="E13" s="31"/>
      <c r="F13" s="29"/>
      <c r="G13" s="30"/>
      <c r="H13" s="30"/>
      <c r="I13" s="45"/>
    </row>
    <row r="14" s="3" customFormat="1" ht="33" customHeight="1" spans="2:9">
      <c r="B14" s="32" t="s">
        <v>859</v>
      </c>
      <c r="C14" s="33" t="s">
        <v>1286</v>
      </c>
      <c r="D14" s="34"/>
      <c r="E14" s="35"/>
      <c r="F14" s="36"/>
      <c r="G14" s="37"/>
      <c r="H14" s="37"/>
      <c r="I14" s="46"/>
    </row>
    <row r="15" spans="2:2">
      <c r="B15" s="38"/>
    </row>
  </sheetData>
  <mergeCells count="7">
    <mergeCell ref="B3:I3"/>
    <mergeCell ref="B6:B7"/>
    <mergeCell ref="C6:C7"/>
    <mergeCell ref="F6:F7"/>
    <mergeCell ref="G6:G7"/>
    <mergeCell ref="H6:H7"/>
    <mergeCell ref="I6:I7"/>
  </mergeCells>
  <pageMargins left="0.7" right="0.7" top="0.75" bottom="0.75" header="0.3" footer="0.3"/>
  <pageSetup paperSize="1" scale="73" orientation="landscape"/>
  <headerFooter alignWithMargins="0"/>
  <ignoredErrors>
    <ignoredError sqref="B8:B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67"/>
  <sheetViews>
    <sheetView showGridLines="0" workbookViewId="0">
      <selection activeCell="L24" sqref="L24"/>
    </sheetView>
  </sheetViews>
  <sheetFormatPr defaultColWidth="9" defaultRowHeight="15.75" outlineLevelCol="4"/>
  <cols>
    <col min="1" max="1" width="3.42857142857143" style="699" customWidth="1"/>
    <col min="2" max="2" width="59.5714285714286" style="699" customWidth="1"/>
    <col min="3" max="3" width="12.5714285714286" style="699" customWidth="1"/>
    <col min="4" max="5" width="17.8571428571429" style="699" customWidth="1"/>
    <col min="6" max="16384" width="9.14285714285714" style="699"/>
  </cols>
  <sheetData>
    <row r="1" spans="5:5">
      <c r="E1" s="992" t="s">
        <v>421</v>
      </c>
    </row>
    <row r="2" s="4" customFormat="1" ht="21.75" customHeight="1" spans="2:5">
      <c r="B2" s="7" t="s">
        <v>422</v>
      </c>
      <c r="C2" s="7"/>
      <c r="D2" s="7"/>
      <c r="E2" s="7"/>
    </row>
    <row r="3" s="4" customFormat="1" ht="14.25" customHeight="1" spans="2:5">
      <c r="B3" s="7" t="s">
        <v>423</v>
      </c>
      <c r="C3" s="7"/>
      <c r="D3" s="7"/>
      <c r="E3" s="7"/>
    </row>
    <row r="4" spans="5:5">
      <c r="E4" s="993" t="s">
        <v>2</v>
      </c>
    </row>
    <row r="5" ht="39" customHeight="1" spans="1:5">
      <c r="A5" s="715"/>
      <c r="B5" s="994" t="s">
        <v>424</v>
      </c>
      <c r="C5" s="995" t="s">
        <v>5</v>
      </c>
      <c r="D5" s="996" t="s">
        <v>325</v>
      </c>
      <c r="E5" s="997" t="s">
        <v>326</v>
      </c>
    </row>
    <row r="6" ht="16.5" spans="1:5">
      <c r="A6" s="715"/>
      <c r="B6" s="998">
        <v>1</v>
      </c>
      <c r="C6" s="713">
        <v>2</v>
      </c>
      <c r="D6" s="999">
        <v>3</v>
      </c>
      <c r="E6" s="1000">
        <v>4</v>
      </c>
    </row>
    <row r="7" ht="20.1" customHeight="1" spans="1:5">
      <c r="A7" s="715"/>
      <c r="B7" s="716" t="s">
        <v>425</v>
      </c>
      <c r="C7" s="1001"/>
      <c r="D7" s="806"/>
      <c r="E7" s="1002"/>
    </row>
    <row r="8" ht="20.1" customHeight="1" spans="1:5">
      <c r="A8" s="715"/>
      <c r="B8" s="718" t="s">
        <v>426</v>
      </c>
      <c r="C8" s="726">
        <v>3001</v>
      </c>
      <c r="D8" s="1003"/>
      <c r="E8" s="1004"/>
    </row>
    <row r="9" ht="20.1" customHeight="1" spans="1:5">
      <c r="A9" s="715"/>
      <c r="B9" s="724" t="s">
        <v>427</v>
      </c>
      <c r="C9" s="725">
        <v>3002</v>
      </c>
      <c r="D9" s="767"/>
      <c r="E9" s="1005"/>
    </row>
    <row r="10" ht="20.1" customHeight="1" spans="1:5">
      <c r="A10" s="715"/>
      <c r="B10" s="724" t="s">
        <v>428</v>
      </c>
      <c r="C10" s="725">
        <v>3003</v>
      </c>
      <c r="D10" s="767"/>
      <c r="E10" s="1005"/>
    </row>
    <row r="11" ht="20.1" customHeight="1" spans="1:5">
      <c r="A11" s="715"/>
      <c r="B11" s="724" t="s">
        <v>429</v>
      </c>
      <c r="C11" s="725">
        <v>3004</v>
      </c>
      <c r="D11" s="767"/>
      <c r="E11" s="1005"/>
    </row>
    <row r="12" ht="20.1" customHeight="1" spans="1:5">
      <c r="A12" s="715"/>
      <c r="B12" s="724" t="s">
        <v>430</v>
      </c>
      <c r="C12" s="725">
        <v>3005</v>
      </c>
      <c r="D12" s="767"/>
      <c r="E12" s="1005"/>
    </row>
    <row r="13" ht="20.1" customHeight="1" spans="1:5">
      <c r="A13" s="715"/>
      <c r="B13" s="718" t="s">
        <v>431</v>
      </c>
      <c r="C13" s="726">
        <v>3006</v>
      </c>
      <c r="D13" s="1003"/>
      <c r="E13" s="1004"/>
    </row>
    <row r="14" ht="20.1" customHeight="1" spans="1:5">
      <c r="A14" s="715"/>
      <c r="B14" s="724" t="s">
        <v>432</v>
      </c>
      <c r="C14" s="725">
        <v>3007</v>
      </c>
      <c r="D14" s="767"/>
      <c r="E14" s="1005"/>
    </row>
    <row r="15" ht="20.1" customHeight="1" spans="1:5">
      <c r="A15" s="715"/>
      <c r="B15" s="724" t="s">
        <v>433</v>
      </c>
      <c r="C15" s="725">
        <v>3008</v>
      </c>
      <c r="D15" s="767"/>
      <c r="E15" s="1005"/>
    </row>
    <row r="16" ht="20.1" customHeight="1" spans="1:5">
      <c r="A16" s="715"/>
      <c r="B16" s="724" t="s">
        <v>434</v>
      </c>
      <c r="C16" s="725">
        <v>3009</v>
      </c>
      <c r="D16" s="767"/>
      <c r="E16" s="1005"/>
    </row>
    <row r="17" ht="20.1" customHeight="1" spans="1:5">
      <c r="A17" s="715"/>
      <c r="B17" s="724" t="s">
        <v>435</v>
      </c>
      <c r="C17" s="725">
        <v>3010</v>
      </c>
      <c r="D17" s="767"/>
      <c r="E17" s="1005"/>
    </row>
    <row r="18" ht="20.1" customHeight="1" spans="1:5">
      <c r="A18" s="715"/>
      <c r="B18" s="724" t="s">
        <v>436</v>
      </c>
      <c r="C18" s="725">
        <v>3011</v>
      </c>
      <c r="D18" s="767"/>
      <c r="E18" s="1005"/>
    </row>
    <row r="19" ht="20.1" customHeight="1" spans="1:5">
      <c r="A19" s="715"/>
      <c r="B19" s="724" t="s">
        <v>437</v>
      </c>
      <c r="C19" s="725">
        <v>3012</v>
      </c>
      <c r="D19" s="767"/>
      <c r="E19" s="1005"/>
    </row>
    <row r="20" ht="20.1" customHeight="1" spans="1:5">
      <c r="A20" s="715"/>
      <c r="B20" s="724" t="s">
        <v>438</v>
      </c>
      <c r="C20" s="725">
        <v>3013</v>
      </c>
      <c r="D20" s="767"/>
      <c r="E20" s="1005"/>
    </row>
    <row r="21" ht="20.1" customHeight="1" spans="1:5">
      <c r="A21" s="715"/>
      <c r="B21" s="724" t="s">
        <v>439</v>
      </c>
      <c r="C21" s="725">
        <v>3014</v>
      </c>
      <c r="D21" s="767"/>
      <c r="E21" s="1005"/>
    </row>
    <row r="22" ht="20.1" customHeight="1" spans="1:5">
      <c r="A22" s="715"/>
      <c r="B22" s="724" t="s">
        <v>440</v>
      </c>
      <c r="C22" s="725">
        <v>3015</v>
      </c>
      <c r="D22" s="767"/>
      <c r="E22" s="1005"/>
    </row>
    <row r="23" ht="20.1" customHeight="1" spans="1:5">
      <c r="A23" s="715"/>
      <c r="B23" s="724" t="s">
        <v>441</v>
      </c>
      <c r="C23" s="725">
        <v>3016</v>
      </c>
      <c r="D23" s="767"/>
      <c r="E23" s="1005"/>
    </row>
    <row r="24" ht="20.1" customHeight="1" spans="1:5">
      <c r="A24" s="715"/>
      <c r="B24" s="729" t="s">
        <v>442</v>
      </c>
      <c r="C24" s="725"/>
      <c r="D24" s="767"/>
      <c r="E24" s="1005"/>
    </row>
    <row r="25" ht="20.1" customHeight="1" spans="1:5">
      <c r="A25" s="715"/>
      <c r="B25" s="718" t="s">
        <v>443</v>
      </c>
      <c r="C25" s="726">
        <v>3017</v>
      </c>
      <c r="D25" s="1003"/>
      <c r="E25" s="1004"/>
    </row>
    <row r="26" ht="20.1" customHeight="1" spans="1:5">
      <c r="A26" s="715"/>
      <c r="B26" s="724" t="s">
        <v>444</v>
      </c>
      <c r="C26" s="725">
        <v>3018</v>
      </c>
      <c r="D26" s="767"/>
      <c r="E26" s="1005"/>
    </row>
    <row r="27" ht="27.75" customHeight="1" spans="1:5">
      <c r="A27" s="715"/>
      <c r="B27" s="724" t="s">
        <v>445</v>
      </c>
      <c r="C27" s="725">
        <v>3019</v>
      </c>
      <c r="D27" s="767"/>
      <c r="E27" s="1005"/>
    </row>
    <row r="28" ht="20.1" customHeight="1" spans="1:5">
      <c r="A28" s="715"/>
      <c r="B28" s="724" t="s">
        <v>446</v>
      </c>
      <c r="C28" s="725">
        <v>3020</v>
      </c>
      <c r="D28" s="767"/>
      <c r="E28" s="1005"/>
    </row>
    <row r="29" ht="20.1" customHeight="1" spans="1:5">
      <c r="A29" s="715"/>
      <c r="B29" s="724" t="s">
        <v>447</v>
      </c>
      <c r="C29" s="725">
        <v>3021</v>
      </c>
      <c r="D29" s="767"/>
      <c r="E29" s="1005"/>
    </row>
    <row r="30" ht="20.1" customHeight="1" spans="1:5">
      <c r="A30" s="715"/>
      <c r="B30" s="724" t="s">
        <v>448</v>
      </c>
      <c r="C30" s="725">
        <v>3022</v>
      </c>
      <c r="D30" s="767"/>
      <c r="E30" s="1005"/>
    </row>
    <row r="31" ht="20.1" customHeight="1" spans="1:5">
      <c r="A31" s="715"/>
      <c r="B31" s="718" t="s">
        <v>449</v>
      </c>
      <c r="C31" s="726">
        <v>3023</v>
      </c>
      <c r="D31" s="1003"/>
      <c r="E31" s="1004"/>
    </row>
    <row r="32" ht="20.1" customHeight="1" spans="1:5">
      <c r="A32" s="715"/>
      <c r="B32" s="724" t="s">
        <v>450</v>
      </c>
      <c r="C32" s="725">
        <v>3024</v>
      </c>
      <c r="D32" s="767"/>
      <c r="E32" s="1005"/>
    </row>
    <row r="33" ht="34.5" customHeight="1" spans="1:5">
      <c r="A33" s="715"/>
      <c r="B33" s="724" t="s">
        <v>451</v>
      </c>
      <c r="C33" s="725">
        <v>3025</v>
      </c>
      <c r="D33" s="767"/>
      <c r="E33" s="1005"/>
    </row>
    <row r="34" ht="20.1" customHeight="1" spans="1:5">
      <c r="A34" s="715"/>
      <c r="B34" s="724" t="s">
        <v>452</v>
      </c>
      <c r="C34" s="725">
        <v>3026</v>
      </c>
      <c r="D34" s="767"/>
      <c r="E34" s="1005"/>
    </row>
    <row r="35" ht="20.1" customHeight="1" spans="1:5">
      <c r="A35" s="715"/>
      <c r="B35" s="724" t="s">
        <v>453</v>
      </c>
      <c r="C35" s="725">
        <v>3027</v>
      </c>
      <c r="D35" s="767"/>
      <c r="E35" s="1005"/>
    </row>
    <row r="36" ht="20.1" customHeight="1" spans="1:5">
      <c r="A36" s="715"/>
      <c r="B36" s="724" t="s">
        <v>454</v>
      </c>
      <c r="C36" s="725">
        <v>3028</v>
      </c>
      <c r="D36" s="767"/>
      <c r="E36" s="1005"/>
    </row>
    <row r="37" ht="22.5" customHeight="1" spans="1:5">
      <c r="A37" s="715"/>
      <c r="B37" s="729" t="s">
        <v>455</v>
      </c>
      <c r="C37" s="725"/>
      <c r="D37" s="767"/>
      <c r="E37" s="1005"/>
    </row>
    <row r="38" ht="20.1" customHeight="1" spans="1:5">
      <c r="A38" s="715"/>
      <c r="B38" s="718" t="s">
        <v>456</v>
      </c>
      <c r="C38" s="726">
        <v>3029</v>
      </c>
      <c r="D38" s="1003"/>
      <c r="E38" s="1004"/>
    </row>
    <row r="39" ht="20.1" customHeight="1" spans="1:5">
      <c r="A39" s="715"/>
      <c r="B39" s="724" t="s">
        <v>457</v>
      </c>
      <c r="C39" s="725">
        <v>3030</v>
      </c>
      <c r="D39" s="767"/>
      <c r="E39" s="1005"/>
    </row>
    <row r="40" ht="20.1" customHeight="1" spans="1:5">
      <c r="A40" s="715"/>
      <c r="B40" s="724" t="s">
        <v>458</v>
      </c>
      <c r="C40" s="725">
        <v>3031</v>
      </c>
      <c r="D40" s="767"/>
      <c r="E40" s="1005"/>
    </row>
    <row r="41" ht="20.1" customHeight="1" spans="1:5">
      <c r="A41" s="715"/>
      <c r="B41" s="724" t="s">
        <v>459</v>
      </c>
      <c r="C41" s="725">
        <v>3032</v>
      </c>
      <c r="D41" s="767"/>
      <c r="E41" s="1005"/>
    </row>
    <row r="42" ht="20.1" customHeight="1" spans="1:5">
      <c r="A42" s="715"/>
      <c r="B42" s="724" t="s">
        <v>460</v>
      </c>
      <c r="C42" s="725">
        <v>3033</v>
      </c>
      <c r="D42" s="767"/>
      <c r="E42" s="1005"/>
    </row>
    <row r="43" ht="20.1" customHeight="1" spans="1:5">
      <c r="A43" s="715"/>
      <c r="B43" s="724" t="s">
        <v>461</v>
      </c>
      <c r="C43" s="725">
        <v>3034</v>
      </c>
      <c r="D43" s="767"/>
      <c r="E43" s="1005"/>
    </row>
    <row r="44" ht="20.1" customHeight="1" spans="1:5">
      <c r="A44" s="715"/>
      <c r="B44" s="724" t="s">
        <v>462</v>
      </c>
      <c r="C44" s="725">
        <v>3035</v>
      </c>
      <c r="D44" s="767"/>
      <c r="E44" s="1005"/>
    </row>
    <row r="45" ht="20.1" customHeight="1" spans="1:5">
      <c r="A45" s="715"/>
      <c r="B45" s="724" t="s">
        <v>463</v>
      </c>
      <c r="C45" s="725">
        <v>3036</v>
      </c>
      <c r="D45" s="767"/>
      <c r="E45" s="1005"/>
    </row>
    <row r="46" ht="20.1" customHeight="1" spans="1:5">
      <c r="A46" s="715"/>
      <c r="B46" s="718" t="s">
        <v>464</v>
      </c>
      <c r="C46" s="726">
        <v>3037</v>
      </c>
      <c r="D46" s="1003"/>
      <c r="E46" s="1004"/>
    </row>
    <row r="47" ht="20.1" customHeight="1" spans="1:5">
      <c r="A47" s="715"/>
      <c r="B47" s="724" t="s">
        <v>465</v>
      </c>
      <c r="C47" s="725">
        <v>3038</v>
      </c>
      <c r="D47" s="767"/>
      <c r="E47" s="1005"/>
    </row>
    <row r="48" ht="20.1" customHeight="1" spans="1:5">
      <c r="A48" s="715"/>
      <c r="B48" s="724" t="s">
        <v>458</v>
      </c>
      <c r="C48" s="725">
        <v>3039</v>
      </c>
      <c r="D48" s="767"/>
      <c r="E48" s="1005"/>
    </row>
    <row r="49" ht="20.1" customHeight="1" spans="1:5">
      <c r="A49" s="715"/>
      <c r="B49" s="724" t="s">
        <v>459</v>
      </c>
      <c r="C49" s="725">
        <v>3040</v>
      </c>
      <c r="D49" s="767"/>
      <c r="E49" s="1005"/>
    </row>
    <row r="50" ht="20.1" customHeight="1" spans="1:5">
      <c r="A50" s="715"/>
      <c r="B50" s="724" t="s">
        <v>460</v>
      </c>
      <c r="C50" s="725">
        <v>3041</v>
      </c>
      <c r="D50" s="767"/>
      <c r="E50" s="1005"/>
    </row>
    <row r="51" ht="20.1" customHeight="1" spans="1:5">
      <c r="A51" s="715"/>
      <c r="B51" s="724" t="s">
        <v>461</v>
      </c>
      <c r="C51" s="725">
        <v>3042</v>
      </c>
      <c r="D51" s="767"/>
      <c r="E51" s="1005"/>
    </row>
    <row r="52" ht="20.1" customHeight="1" spans="1:5">
      <c r="A52" s="715"/>
      <c r="B52" s="724" t="s">
        <v>466</v>
      </c>
      <c r="C52" s="725">
        <v>3043</v>
      </c>
      <c r="D52" s="767"/>
      <c r="E52" s="1005"/>
    </row>
    <row r="53" ht="20.1" customHeight="1" spans="1:5">
      <c r="A53" s="715"/>
      <c r="B53" s="724" t="s">
        <v>467</v>
      </c>
      <c r="C53" s="725">
        <v>3044</v>
      </c>
      <c r="D53" s="767"/>
      <c r="E53" s="1005"/>
    </row>
    <row r="54" ht="20.1" customHeight="1" spans="1:5">
      <c r="A54" s="715"/>
      <c r="B54" s="724" t="s">
        <v>468</v>
      </c>
      <c r="C54" s="725">
        <v>3045</v>
      </c>
      <c r="D54" s="767"/>
      <c r="E54" s="1005"/>
    </row>
    <row r="55" ht="20.1" customHeight="1" spans="1:5">
      <c r="A55" s="715"/>
      <c r="B55" s="724" t="s">
        <v>469</v>
      </c>
      <c r="C55" s="725">
        <v>3046</v>
      </c>
      <c r="D55" s="767"/>
      <c r="E55" s="1005"/>
    </row>
    <row r="56" ht="20.1" customHeight="1" spans="1:5">
      <c r="A56" s="715"/>
      <c r="B56" s="724" t="s">
        <v>470</v>
      </c>
      <c r="C56" s="725">
        <v>3047</v>
      </c>
      <c r="D56" s="767"/>
      <c r="E56" s="1005"/>
    </row>
    <row r="57" ht="20.1" customHeight="1" spans="1:5">
      <c r="A57" s="715"/>
      <c r="B57" s="729" t="s">
        <v>471</v>
      </c>
      <c r="C57" s="725">
        <v>3048</v>
      </c>
      <c r="D57" s="767"/>
      <c r="E57" s="1005"/>
    </row>
    <row r="58" ht="20.1" customHeight="1" spans="1:5">
      <c r="A58" s="715"/>
      <c r="B58" s="729" t="s">
        <v>472</v>
      </c>
      <c r="C58" s="725">
        <v>3049</v>
      </c>
      <c r="D58" s="767"/>
      <c r="E58" s="1005"/>
    </row>
    <row r="59" ht="20.1" customHeight="1" spans="1:5">
      <c r="A59" s="715"/>
      <c r="B59" s="718" t="s">
        <v>473</v>
      </c>
      <c r="C59" s="726">
        <v>3050</v>
      </c>
      <c r="D59" s="1003"/>
      <c r="E59" s="1004"/>
    </row>
    <row r="60" ht="20.1" customHeight="1" spans="1:5">
      <c r="A60" s="715"/>
      <c r="B60" s="718" t="s">
        <v>474</v>
      </c>
      <c r="C60" s="726">
        <v>3051</v>
      </c>
      <c r="D60" s="1003"/>
      <c r="E60" s="1004"/>
    </row>
    <row r="61" ht="20.1" customHeight="1" spans="1:5">
      <c r="A61" s="715"/>
      <c r="B61" s="718" t="s">
        <v>475</v>
      </c>
      <c r="C61" s="726">
        <v>3052</v>
      </c>
      <c r="D61" s="1003"/>
      <c r="E61" s="1004"/>
    </row>
    <row r="62" ht="24" customHeight="1" spans="1:5">
      <c r="A62" s="715"/>
      <c r="B62" s="729" t="s">
        <v>476</v>
      </c>
      <c r="C62" s="725">
        <v>3053</v>
      </c>
      <c r="D62" s="767"/>
      <c r="E62" s="1005"/>
    </row>
    <row r="63" ht="24" customHeight="1" spans="1:5">
      <c r="A63" s="715"/>
      <c r="B63" s="729" t="s">
        <v>477</v>
      </c>
      <c r="C63" s="725">
        <v>3054</v>
      </c>
      <c r="D63" s="767"/>
      <c r="E63" s="1005"/>
    </row>
    <row r="64" ht="20.1" customHeight="1" spans="2:5">
      <c r="B64" s="738" t="s">
        <v>478</v>
      </c>
      <c r="C64" s="421">
        <v>3055</v>
      </c>
      <c r="D64" s="1006"/>
      <c r="E64" s="422"/>
    </row>
    <row r="65" ht="13.5" customHeight="1" spans="2:5">
      <c r="B65" s="742" t="s">
        <v>479</v>
      </c>
      <c r="C65" s="1007"/>
      <c r="D65" s="1008"/>
      <c r="E65" s="1009"/>
    </row>
    <row r="66" spans="2:2">
      <c r="B66" s="42"/>
    </row>
    <row r="67" spans="2:2">
      <c r="B67" s="42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theme="9" tint="0.799981688894314"/>
  </sheetPr>
  <dimension ref="A1:J22"/>
  <sheetViews>
    <sheetView showGridLines="0" workbookViewId="0">
      <selection activeCell="H25" sqref="H25"/>
    </sheetView>
  </sheetViews>
  <sheetFormatPr defaultColWidth="9" defaultRowHeight="15.75"/>
  <cols>
    <col min="1" max="1" width="0.714285714285714" style="948" customWidth="1"/>
    <col min="2" max="2" width="35.5714285714286" style="948" customWidth="1"/>
    <col min="3" max="3" width="12.8571428571429" style="948" customWidth="1"/>
    <col min="4" max="4" width="10.7142857142857" style="948" customWidth="1"/>
    <col min="5" max="8" width="17.7142857142857" style="948" customWidth="1"/>
    <col min="9" max="9" width="34" style="948" customWidth="1"/>
    <col min="10" max="10" width="45.1428571428571" style="948" customWidth="1"/>
    <col min="11" max="11" width="59.8571428571429" style="948" customWidth="1"/>
    <col min="12" max="16384" width="9.14285714285714" style="948"/>
  </cols>
  <sheetData>
    <row r="1" spans="10:10">
      <c r="J1" s="985" t="s">
        <v>480</v>
      </c>
    </row>
    <row r="3" ht="20.25" customHeight="1" spans="2:10">
      <c r="B3" s="949" t="s">
        <v>481</v>
      </c>
      <c r="C3" s="949"/>
      <c r="D3" s="949"/>
      <c r="E3" s="949"/>
      <c r="F3" s="949"/>
      <c r="G3" s="949"/>
      <c r="H3" s="949"/>
      <c r="I3" s="949"/>
      <c r="J3" s="949"/>
    </row>
    <row r="5" ht="21.75" customHeight="1" spans="2:10">
      <c r="B5" s="950" t="s">
        <v>482</v>
      </c>
      <c r="C5" s="951" t="s">
        <v>483</v>
      </c>
      <c r="D5" s="952" t="s">
        <v>484</v>
      </c>
      <c r="E5" s="953" t="s">
        <v>485</v>
      </c>
      <c r="F5" s="954"/>
      <c r="G5" s="954"/>
      <c r="H5" s="955"/>
      <c r="I5" s="950" t="s">
        <v>486</v>
      </c>
      <c r="J5" s="951" t="s">
        <v>487</v>
      </c>
    </row>
    <row r="6" ht="30.75" customHeight="1" spans="2:10">
      <c r="B6" s="956"/>
      <c r="C6" s="957"/>
      <c r="D6" s="958"/>
      <c r="E6" s="959" t="s">
        <v>484</v>
      </c>
      <c r="F6" s="960" t="s">
        <v>488</v>
      </c>
      <c r="G6" s="960" t="s">
        <v>489</v>
      </c>
      <c r="H6" s="961" t="s">
        <v>490</v>
      </c>
      <c r="I6" s="956"/>
      <c r="J6" s="957"/>
    </row>
    <row r="7" ht="20.1" customHeight="1" spans="1:10">
      <c r="A7" s="962"/>
      <c r="B7" s="963"/>
      <c r="C7" s="964"/>
      <c r="D7" s="965"/>
      <c r="E7" s="966"/>
      <c r="F7" s="967"/>
      <c r="G7" s="225"/>
      <c r="H7" s="968"/>
      <c r="I7" s="986"/>
      <c r="J7" s="945"/>
    </row>
    <row r="8" ht="20.1" customHeight="1" spans="1:10">
      <c r="A8" s="962"/>
      <c r="B8" s="969"/>
      <c r="C8" s="970"/>
      <c r="D8" s="971"/>
      <c r="E8" s="972"/>
      <c r="F8" s="973"/>
      <c r="G8" s="230"/>
      <c r="H8" s="974"/>
      <c r="I8" s="987"/>
      <c r="J8" s="947"/>
    </row>
    <row r="9" ht="20.1" customHeight="1" spans="1:10">
      <c r="A9" s="962"/>
      <c r="B9" s="969"/>
      <c r="C9" s="970"/>
      <c r="D9" s="971"/>
      <c r="E9" s="972"/>
      <c r="F9" s="973"/>
      <c r="G9" s="230"/>
      <c r="H9" s="974"/>
      <c r="I9" s="987"/>
      <c r="J9" s="947"/>
    </row>
    <row r="10" ht="20.1" customHeight="1" spans="1:10">
      <c r="A10" s="962"/>
      <c r="B10" s="969"/>
      <c r="C10" s="970"/>
      <c r="D10" s="971"/>
      <c r="E10" s="972"/>
      <c r="F10" s="973"/>
      <c r="G10" s="230"/>
      <c r="H10" s="974"/>
      <c r="I10" s="987"/>
      <c r="J10" s="947"/>
    </row>
    <row r="11" ht="20.1" customHeight="1" spans="1:10">
      <c r="A11" s="962"/>
      <c r="B11" s="969"/>
      <c r="C11" s="970"/>
      <c r="D11" s="971"/>
      <c r="E11" s="972"/>
      <c r="F11" s="973"/>
      <c r="G11" s="230"/>
      <c r="H11" s="974"/>
      <c r="I11" s="987"/>
      <c r="J11" s="947"/>
    </row>
    <row r="12" ht="20.1" customHeight="1" spans="1:10">
      <c r="A12" s="962"/>
      <c r="B12" s="969"/>
      <c r="C12" s="970"/>
      <c r="D12" s="971"/>
      <c r="E12" s="972"/>
      <c r="F12" s="973"/>
      <c r="G12" s="230"/>
      <c r="H12" s="974"/>
      <c r="I12" s="987"/>
      <c r="J12" s="947"/>
    </row>
    <row r="13" ht="20.1" customHeight="1" spans="1:10">
      <c r="A13" s="962"/>
      <c r="B13" s="969"/>
      <c r="C13" s="970"/>
      <c r="D13" s="971"/>
      <c r="E13" s="972"/>
      <c r="F13" s="973"/>
      <c r="G13" s="230"/>
      <c r="H13" s="974"/>
      <c r="I13" s="987"/>
      <c r="J13" s="947"/>
    </row>
    <row r="14" ht="20.1" customHeight="1" spans="1:10">
      <c r="A14" s="962"/>
      <c r="B14" s="975"/>
      <c r="C14" s="976"/>
      <c r="D14" s="965"/>
      <c r="E14" s="977"/>
      <c r="F14" s="967"/>
      <c r="G14" s="225"/>
      <c r="H14" s="978"/>
      <c r="I14" s="988"/>
      <c r="J14" s="947"/>
    </row>
    <row r="15" ht="20.1" customHeight="1" spans="1:10">
      <c r="A15" s="962"/>
      <c r="B15" s="969"/>
      <c r="C15" s="970"/>
      <c r="D15" s="971"/>
      <c r="E15" s="972"/>
      <c r="F15" s="973"/>
      <c r="G15" s="230"/>
      <c r="H15" s="974"/>
      <c r="I15" s="987"/>
      <c r="J15" s="947"/>
    </row>
    <row r="16" ht="20.1" customHeight="1" spans="1:10">
      <c r="A16" s="962"/>
      <c r="B16" s="969"/>
      <c r="C16" s="970"/>
      <c r="D16" s="971"/>
      <c r="E16" s="972"/>
      <c r="F16" s="973"/>
      <c r="G16" s="230"/>
      <c r="H16" s="974"/>
      <c r="I16" s="987"/>
      <c r="J16" s="947"/>
    </row>
    <row r="17" ht="20.1" customHeight="1" spans="1:10">
      <c r="A17" s="962"/>
      <c r="B17" s="969"/>
      <c r="C17" s="970"/>
      <c r="D17" s="971"/>
      <c r="E17" s="972"/>
      <c r="F17" s="973"/>
      <c r="G17" s="230"/>
      <c r="H17" s="974"/>
      <c r="I17" s="987"/>
      <c r="J17" s="947"/>
    </row>
    <row r="18" ht="20.1" customHeight="1" spans="1:10">
      <c r="A18" s="962"/>
      <c r="B18" s="969"/>
      <c r="C18" s="970"/>
      <c r="D18" s="971"/>
      <c r="E18" s="972"/>
      <c r="F18" s="973"/>
      <c r="G18" s="230"/>
      <c r="H18" s="974"/>
      <c r="I18" s="987"/>
      <c r="J18" s="947"/>
    </row>
    <row r="19" ht="20.1" customHeight="1" spans="1:10">
      <c r="A19" s="962"/>
      <c r="B19" s="969"/>
      <c r="C19" s="970"/>
      <c r="D19" s="971"/>
      <c r="E19" s="972"/>
      <c r="F19" s="973"/>
      <c r="G19" s="230"/>
      <c r="H19" s="974"/>
      <c r="I19" s="987"/>
      <c r="J19" s="947"/>
    </row>
    <row r="20" ht="20.1" customHeight="1" spans="1:10">
      <c r="A20" s="962"/>
      <c r="B20" s="969"/>
      <c r="C20" s="970"/>
      <c r="D20" s="971"/>
      <c r="E20" s="972"/>
      <c r="F20" s="973"/>
      <c r="G20" s="230"/>
      <c r="H20" s="974"/>
      <c r="I20" s="987"/>
      <c r="J20" s="947"/>
    </row>
    <row r="21" ht="20.1" customHeight="1" spans="1:10">
      <c r="A21" s="962"/>
      <c r="B21" s="979"/>
      <c r="C21" s="980"/>
      <c r="D21" s="981"/>
      <c r="E21" s="982"/>
      <c r="F21" s="983"/>
      <c r="G21" s="236"/>
      <c r="H21" s="984"/>
      <c r="I21" s="989"/>
      <c r="J21" s="990"/>
    </row>
    <row r="22" spans="10:10">
      <c r="J22" s="991"/>
    </row>
  </sheetData>
  <mergeCells count="7">
    <mergeCell ref="B3:J3"/>
    <mergeCell ref="E5:H5"/>
    <mergeCell ref="B5:B6"/>
    <mergeCell ref="C5:C6"/>
    <mergeCell ref="D5:D6"/>
    <mergeCell ref="I5:I6"/>
    <mergeCell ref="J5:J6"/>
  </mergeCells>
  <pageMargins left="0.118110236220472" right="0.118110236220472" top="0.748031496062992" bottom="0.748031496062992" header="0.31496062992126" footer="0.31496062992126"/>
  <pageSetup paperSize="9" scale="6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9" tint="0.799981688894314"/>
  </sheetPr>
  <dimension ref="A1:J41"/>
  <sheetViews>
    <sheetView showGridLines="0" workbookViewId="0">
      <selection activeCell="J34" sqref="J34"/>
    </sheetView>
  </sheetViews>
  <sheetFormatPr defaultColWidth="9" defaultRowHeight="15.75"/>
  <cols>
    <col min="1" max="1" width="1.28571428571429" style="915" customWidth="1"/>
    <col min="2" max="2" width="33.7142857142857" style="915" customWidth="1"/>
    <col min="3" max="3" width="6.42857142857143" style="915" customWidth="1"/>
    <col min="4" max="4" width="22.4285714285714" style="915" customWidth="1"/>
    <col min="5" max="5" width="6.42857142857143" style="915" customWidth="1"/>
    <col min="6" max="6" width="22.4285714285714" style="915" customWidth="1"/>
    <col min="7" max="7" width="6.42857142857143" style="915" customWidth="1"/>
    <col min="8" max="8" width="18.4285714285714" style="915" customWidth="1"/>
    <col min="9" max="9" width="21" style="915" customWidth="1"/>
    <col min="10" max="10" width="50.2857142857143" style="915" customWidth="1"/>
    <col min="11" max="11" width="9.14285714285714" style="915" customWidth="1"/>
    <col min="12" max="16384" width="9.14285714285714" style="915"/>
  </cols>
  <sheetData>
    <row r="1" s="914" customFormat="1" ht="5.1" customHeight="1" spans="2:10">
      <c r="B1" s="916"/>
      <c r="C1" s="916"/>
      <c r="D1" s="916"/>
      <c r="E1" s="916"/>
      <c r="F1" s="916"/>
      <c r="G1" s="916"/>
      <c r="H1" s="916"/>
      <c r="I1" s="916"/>
      <c r="J1" s="942" t="s">
        <v>491</v>
      </c>
    </row>
    <row r="2" s="914" customFormat="1" ht="5.1" customHeight="1" spans="1:10">
      <c r="A2" s="914">
        <v>1</v>
      </c>
      <c r="B2" s="916" t="s">
        <v>492</v>
      </c>
      <c r="C2" s="916">
        <v>1</v>
      </c>
      <c r="D2" s="916" t="s">
        <v>493</v>
      </c>
      <c r="E2" s="916"/>
      <c r="F2" s="916"/>
      <c r="G2" s="916"/>
      <c r="H2" s="916"/>
      <c r="I2" s="916"/>
      <c r="J2" s="942"/>
    </row>
    <row r="3" s="914" customFormat="1" ht="5.25" customHeight="1" spans="1:10">
      <c r="A3" s="914">
        <v>2</v>
      </c>
      <c r="B3" s="916" t="s">
        <v>494</v>
      </c>
      <c r="C3" s="916">
        <v>2</v>
      </c>
      <c r="D3" s="916" t="s">
        <v>495</v>
      </c>
      <c r="E3" s="916"/>
      <c r="F3" s="916"/>
      <c r="G3" s="916"/>
      <c r="H3" s="916"/>
      <c r="I3" s="916"/>
      <c r="J3" s="942"/>
    </row>
    <row r="4" s="914" customFormat="1" ht="1.5" customHeight="1" spans="1:10">
      <c r="A4" s="914">
        <v>3</v>
      </c>
      <c r="B4" s="916" t="s">
        <v>496</v>
      </c>
      <c r="C4" s="916">
        <v>3</v>
      </c>
      <c r="D4" s="916" t="s">
        <v>497</v>
      </c>
      <c r="E4" s="916"/>
      <c r="F4" s="916"/>
      <c r="G4" s="916"/>
      <c r="H4" s="916"/>
      <c r="I4" s="916"/>
      <c r="J4" s="916"/>
    </row>
    <row r="5" ht="18" spans="2:10">
      <c r="B5" s="917" t="s">
        <v>498</v>
      </c>
      <c r="C5" s="917"/>
      <c r="D5" s="917"/>
      <c r="E5" s="917"/>
      <c r="F5" s="917"/>
      <c r="G5" s="917"/>
      <c r="H5" s="917"/>
      <c r="I5" s="917"/>
      <c r="J5" s="917"/>
    </row>
    <row r="6" ht="9" customHeight="1" spans="2:10">
      <c r="B6" s="918"/>
      <c r="C6" s="918"/>
      <c r="D6" s="918"/>
      <c r="E6" s="918"/>
      <c r="F6" s="918"/>
      <c r="G6" s="918"/>
      <c r="H6" s="918"/>
      <c r="I6" s="918"/>
      <c r="J6" s="918"/>
    </row>
    <row r="7" ht="39.75" customHeight="1" spans="1:10">
      <c r="A7" s="919"/>
      <c r="B7" s="920" t="s">
        <v>499</v>
      </c>
      <c r="C7" s="921" t="s">
        <v>500</v>
      </c>
      <c r="D7" s="920"/>
      <c r="E7" s="922" t="s">
        <v>501</v>
      </c>
      <c r="F7" s="923"/>
      <c r="G7" s="924" t="s">
        <v>502</v>
      </c>
      <c r="H7" s="925"/>
      <c r="I7" s="943" t="s">
        <v>503</v>
      </c>
      <c r="J7" s="943" t="s">
        <v>504</v>
      </c>
    </row>
    <row r="8" ht="27.75" customHeight="1" spans="1:10">
      <c r="A8" s="919"/>
      <c r="B8" s="926"/>
      <c r="C8" s="927" t="s">
        <v>505</v>
      </c>
      <c r="D8" s="928" t="s">
        <v>506</v>
      </c>
      <c r="E8" s="927" t="s">
        <v>505</v>
      </c>
      <c r="F8" s="929" t="s">
        <v>507</v>
      </c>
      <c r="G8" s="930" t="s">
        <v>508</v>
      </c>
      <c r="H8" s="931" t="s">
        <v>509</v>
      </c>
      <c r="I8" s="931"/>
      <c r="J8" s="931"/>
    </row>
    <row r="9" spans="1:10">
      <c r="A9" s="919"/>
      <c r="B9" s="932"/>
      <c r="C9" s="933"/>
      <c r="D9" s="934" t="str">
        <f>IF(C9=1,$B$2,IF(C9=2,$B$3,IF(C9=3,$B$4," ")))</f>
        <v> </v>
      </c>
      <c r="E9" s="935"/>
      <c r="F9" s="936" t="str">
        <f>IF(E9=1,$D$2,IF(E9=2,$D$3,IF(E9=3,$D$4," ")))</f>
        <v> </v>
      </c>
      <c r="G9" s="937" t="str">
        <f>IF(C9*E9=0," ",C9*E9)</f>
        <v> </v>
      </c>
      <c r="H9" s="934" t="str">
        <f>IF(G9=1,"Низак ризик",IF(G9=2,"Умерен ризик",IF(G9=3,"Умерен ризик",IF(G9=4,"Умерен ризик",IF(G9=6,"Висок ризик",IF(G9=9,"Критичан ризик"," "))))))</f>
        <v> </v>
      </c>
      <c r="I9" s="944"/>
      <c r="J9" s="945"/>
    </row>
    <row r="10" spans="1:10">
      <c r="A10" s="919"/>
      <c r="B10" s="938"/>
      <c r="C10" s="933"/>
      <c r="D10" s="936" t="str">
        <f>IF(C10=1,$B$2,IF(C10=2,$B$3,IF(C10=3,$B$4," ")))</f>
        <v> </v>
      </c>
      <c r="E10" s="935"/>
      <c r="F10" s="936" t="str">
        <f>IF(E10=1,$D$2,IF(E10=2,$D$3,IF(E10=3,$D$4," ")))</f>
        <v> </v>
      </c>
      <c r="G10" s="937" t="str">
        <f t="shared" ref="G10:G27" si="0">IF(C10*E10=0," ",C10*E10)</f>
        <v> </v>
      </c>
      <c r="H10" s="936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 </v>
      </c>
      <c r="I10" s="946"/>
      <c r="J10" s="947"/>
    </row>
    <row r="11" spans="1:10">
      <c r="A11" s="919"/>
      <c r="B11" s="938"/>
      <c r="C11" s="933"/>
      <c r="D11" s="936" t="str">
        <f t="shared" ref="D11:D27" si="2">IF(C11=1,$B$2,IF(C11=2,$B$3,IF(C11=3,$B$4," ")))</f>
        <v> </v>
      </c>
      <c r="E11" s="935"/>
      <c r="F11" s="936" t="str">
        <f t="shared" ref="F11:F27" si="3">IF(E11=1,$D$2,IF(E11=2,$D$3,IF(E11=3,$D$4," ")))</f>
        <v> </v>
      </c>
      <c r="G11" s="937" t="str">
        <f t="shared" si="0"/>
        <v> </v>
      </c>
      <c r="H11" s="936" t="str">
        <f t="shared" si="1"/>
        <v> </v>
      </c>
      <c r="I11" s="946"/>
      <c r="J11" s="947"/>
    </row>
    <row r="12" spans="1:10">
      <c r="A12" s="919"/>
      <c r="B12" s="938"/>
      <c r="C12" s="933"/>
      <c r="D12" s="936" t="str">
        <f t="shared" si="2"/>
        <v> </v>
      </c>
      <c r="E12" s="935"/>
      <c r="F12" s="936" t="str">
        <f t="shared" si="3"/>
        <v> </v>
      </c>
      <c r="G12" s="937" t="str">
        <f t="shared" si="0"/>
        <v> </v>
      </c>
      <c r="H12" s="936" t="str">
        <f t="shared" si="1"/>
        <v> </v>
      </c>
      <c r="I12" s="946"/>
      <c r="J12" s="947"/>
    </row>
    <row r="13" spans="1:10">
      <c r="A13" s="919"/>
      <c r="B13" s="938"/>
      <c r="C13" s="933"/>
      <c r="D13" s="936" t="str">
        <f t="shared" si="2"/>
        <v> </v>
      </c>
      <c r="E13" s="935"/>
      <c r="F13" s="936" t="str">
        <f t="shared" si="3"/>
        <v> </v>
      </c>
      <c r="G13" s="937" t="str">
        <f t="shared" si="0"/>
        <v> </v>
      </c>
      <c r="H13" s="936" t="str">
        <f t="shared" si="1"/>
        <v> </v>
      </c>
      <c r="I13" s="946"/>
      <c r="J13" s="947"/>
    </row>
    <row r="14" spans="1:10">
      <c r="A14" s="919"/>
      <c r="B14" s="938"/>
      <c r="C14" s="933"/>
      <c r="D14" s="936" t="str">
        <f t="shared" si="2"/>
        <v> </v>
      </c>
      <c r="E14" s="935"/>
      <c r="F14" s="936" t="str">
        <f t="shared" si="3"/>
        <v> </v>
      </c>
      <c r="G14" s="937" t="str">
        <f t="shared" si="0"/>
        <v> </v>
      </c>
      <c r="H14" s="936" t="str">
        <f t="shared" si="1"/>
        <v> </v>
      </c>
      <c r="I14" s="946"/>
      <c r="J14" s="947"/>
    </row>
    <row r="15" spans="1:10">
      <c r="A15" s="919"/>
      <c r="B15" s="938"/>
      <c r="C15" s="933"/>
      <c r="D15" s="936" t="str">
        <f t="shared" si="2"/>
        <v> </v>
      </c>
      <c r="E15" s="935"/>
      <c r="F15" s="936" t="str">
        <f t="shared" si="3"/>
        <v> </v>
      </c>
      <c r="G15" s="937" t="str">
        <f t="shared" si="0"/>
        <v> </v>
      </c>
      <c r="H15" s="936" t="str">
        <f t="shared" si="1"/>
        <v> </v>
      </c>
      <c r="I15" s="946"/>
      <c r="J15" s="947"/>
    </row>
    <row r="16" spans="1:10">
      <c r="A16" s="919"/>
      <c r="B16" s="938"/>
      <c r="C16" s="933"/>
      <c r="D16" s="936" t="str">
        <f t="shared" si="2"/>
        <v> </v>
      </c>
      <c r="E16" s="935"/>
      <c r="F16" s="936" t="str">
        <f t="shared" si="3"/>
        <v> </v>
      </c>
      <c r="G16" s="937" t="str">
        <f t="shared" si="0"/>
        <v> </v>
      </c>
      <c r="H16" s="936" t="str">
        <f t="shared" si="1"/>
        <v> </v>
      </c>
      <c r="I16" s="946"/>
      <c r="J16" s="947"/>
    </row>
    <row r="17" spans="1:10">
      <c r="A17" s="919"/>
      <c r="B17" s="938"/>
      <c r="C17" s="933"/>
      <c r="D17" s="936" t="str">
        <f t="shared" si="2"/>
        <v> </v>
      </c>
      <c r="E17" s="935"/>
      <c r="F17" s="936" t="str">
        <f t="shared" si="3"/>
        <v> </v>
      </c>
      <c r="G17" s="937" t="str">
        <f t="shared" si="0"/>
        <v> </v>
      </c>
      <c r="H17" s="936" t="str">
        <f t="shared" si="1"/>
        <v> </v>
      </c>
      <c r="I17" s="946"/>
      <c r="J17" s="947"/>
    </row>
    <row r="18" spans="1:10">
      <c r="A18" s="919"/>
      <c r="B18" s="938"/>
      <c r="C18" s="933"/>
      <c r="D18" s="936" t="str">
        <f t="shared" si="2"/>
        <v> </v>
      </c>
      <c r="E18" s="935"/>
      <c r="F18" s="936" t="str">
        <f t="shared" si="3"/>
        <v> </v>
      </c>
      <c r="G18" s="937" t="str">
        <f t="shared" si="0"/>
        <v> </v>
      </c>
      <c r="H18" s="936" t="str">
        <f t="shared" si="1"/>
        <v> </v>
      </c>
      <c r="I18" s="946"/>
      <c r="J18" s="947"/>
    </row>
    <row r="19" spans="1:10">
      <c r="A19" s="919"/>
      <c r="B19" s="938"/>
      <c r="C19" s="933"/>
      <c r="D19" s="936" t="str">
        <f t="shared" si="2"/>
        <v> </v>
      </c>
      <c r="E19" s="935"/>
      <c r="F19" s="936" t="str">
        <f t="shared" si="3"/>
        <v> </v>
      </c>
      <c r="G19" s="937" t="str">
        <f t="shared" si="0"/>
        <v> </v>
      </c>
      <c r="H19" s="936" t="str">
        <f t="shared" si="1"/>
        <v> </v>
      </c>
      <c r="I19" s="946"/>
      <c r="J19" s="947"/>
    </row>
    <row r="20" spans="1:10">
      <c r="A20" s="919"/>
      <c r="B20" s="938"/>
      <c r="C20" s="933"/>
      <c r="D20" s="936" t="str">
        <f t="shared" si="2"/>
        <v> </v>
      </c>
      <c r="E20" s="935"/>
      <c r="F20" s="936" t="str">
        <f t="shared" si="3"/>
        <v> </v>
      </c>
      <c r="G20" s="937" t="str">
        <f t="shared" si="0"/>
        <v> </v>
      </c>
      <c r="H20" s="936" t="str">
        <f t="shared" si="1"/>
        <v> </v>
      </c>
      <c r="I20" s="946"/>
      <c r="J20" s="947"/>
    </row>
    <row r="21" spans="1:10">
      <c r="A21" s="919"/>
      <c r="B21" s="938"/>
      <c r="C21" s="933"/>
      <c r="D21" s="936" t="str">
        <f t="shared" si="2"/>
        <v> </v>
      </c>
      <c r="E21" s="935"/>
      <c r="F21" s="936" t="str">
        <f t="shared" si="3"/>
        <v> </v>
      </c>
      <c r="G21" s="937" t="str">
        <f t="shared" si="0"/>
        <v> </v>
      </c>
      <c r="H21" s="936" t="str">
        <f t="shared" si="1"/>
        <v> </v>
      </c>
      <c r="I21" s="946"/>
      <c r="J21" s="947"/>
    </row>
    <row r="22" spans="1:10">
      <c r="A22" s="919"/>
      <c r="B22" s="938"/>
      <c r="C22" s="933"/>
      <c r="D22" s="936" t="str">
        <f t="shared" si="2"/>
        <v> </v>
      </c>
      <c r="E22" s="935"/>
      <c r="F22" s="936" t="str">
        <f t="shared" si="3"/>
        <v> </v>
      </c>
      <c r="G22" s="937" t="str">
        <f t="shared" si="0"/>
        <v> </v>
      </c>
      <c r="H22" s="936" t="str">
        <f t="shared" si="1"/>
        <v> </v>
      </c>
      <c r="I22" s="946"/>
      <c r="J22" s="947"/>
    </row>
    <row r="23" spans="1:10">
      <c r="A23" s="919"/>
      <c r="B23" s="938"/>
      <c r="C23" s="933"/>
      <c r="D23" s="936" t="str">
        <f t="shared" si="2"/>
        <v> </v>
      </c>
      <c r="E23" s="935"/>
      <c r="F23" s="936" t="str">
        <f t="shared" si="3"/>
        <v> </v>
      </c>
      <c r="G23" s="937" t="str">
        <f t="shared" si="0"/>
        <v> </v>
      </c>
      <c r="H23" s="936" t="str">
        <f t="shared" si="1"/>
        <v> </v>
      </c>
      <c r="I23" s="946"/>
      <c r="J23" s="947"/>
    </row>
    <row r="24" spans="1:10">
      <c r="A24" s="919"/>
      <c r="B24" s="938"/>
      <c r="C24" s="933"/>
      <c r="D24" s="936" t="str">
        <f t="shared" si="2"/>
        <v> </v>
      </c>
      <c r="E24" s="935"/>
      <c r="F24" s="936" t="str">
        <f t="shared" si="3"/>
        <v> </v>
      </c>
      <c r="G24" s="937" t="str">
        <f t="shared" si="0"/>
        <v> </v>
      </c>
      <c r="H24" s="936" t="str">
        <f t="shared" si="1"/>
        <v> </v>
      </c>
      <c r="I24" s="946"/>
      <c r="J24" s="947"/>
    </row>
    <row r="25" spans="1:10">
      <c r="A25" s="919"/>
      <c r="B25" s="938"/>
      <c r="C25" s="933"/>
      <c r="D25" s="936" t="str">
        <f t="shared" si="2"/>
        <v> </v>
      </c>
      <c r="E25" s="935"/>
      <c r="F25" s="936" t="str">
        <f t="shared" si="3"/>
        <v> </v>
      </c>
      <c r="G25" s="937" t="str">
        <f t="shared" si="0"/>
        <v> </v>
      </c>
      <c r="H25" s="936" t="str">
        <f t="shared" si="1"/>
        <v> </v>
      </c>
      <c r="I25" s="946"/>
      <c r="J25" s="947"/>
    </row>
    <row r="26" spans="1:10">
      <c r="A26" s="919"/>
      <c r="B26" s="938"/>
      <c r="C26" s="933"/>
      <c r="D26" s="936" t="str">
        <f t="shared" si="2"/>
        <v> </v>
      </c>
      <c r="E26" s="935"/>
      <c r="F26" s="936" t="str">
        <f t="shared" si="3"/>
        <v> </v>
      </c>
      <c r="G26" s="937" t="str">
        <f t="shared" si="0"/>
        <v> </v>
      </c>
      <c r="H26" s="936" t="str">
        <f t="shared" si="1"/>
        <v> </v>
      </c>
      <c r="I26" s="946"/>
      <c r="J26" s="947"/>
    </row>
    <row r="27" spans="1:10">
      <c r="A27" s="919"/>
      <c r="B27" s="938"/>
      <c r="C27" s="933"/>
      <c r="D27" s="936" t="str">
        <f t="shared" si="2"/>
        <v> </v>
      </c>
      <c r="E27" s="935"/>
      <c r="F27" s="936" t="str">
        <f t="shared" si="3"/>
        <v> </v>
      </c>
      <c r="G27" s="937" t="str">
        <f t="shared" si="0"/>
        <v> </v>
      </c>
      <c r="H27" s="936" t="str">
        <f t="shared" si="1"/>
        <v> </v>
      </c>
      <c r="I27" s="946"/>
      <c r="J27" s="947"/>
    </row>
    <row r="30" spans="2:6">
      <c r="B30" s="939" t="s">
        <v>510</v>
      </c>
      <c r="C30" s="940"/>
      <c r="D30" s="941"/>
      <c r="E30" s="941"/>
      <c r="F30" s="941"/>
    </row>
    <row r="31" spans="2:6">
      <c r="B31" s="940" t="s">
        <v>511</v>
      </c>
      <c r="C31" s="940"/>
      <c r="D31" s="941"/>
      <c r="E31" s="941"/>
      <c r="F31" s="941"/>
    </row>
    <row r="32" spans="2:6">
      <c r="B32" s="940" t="s">
        <v>512</v>
      </c>
      <c r="C32" s="940"/>
      <c r="D32" s="941"/>
      <c r="E32" s="941"/>
      <c r="F32" s="941"/>
    </row>
    <row r="33" spans="2:6">
      <c r="B33" s="940" t="s">
        <v>513</v>
      </c>
      <c r="C33" s="940"/>
      <c r="D33" s="941"/>
      <c r="E33" s="941"/>
      <c r="F33" s="941"/>
    </row>
    <row r="34" spans="2:6">
      <c r="B34" s="940" t="s">
        <v>514</v>
      </c>
      <c r="C34" s="940"/>
      <c r="D34" s="941"/>
      <c r="E34" s="941"/>
      <c r="F34" s="941"/>
    </row>
    <row r="35" spans="2:6">
      <c r="B35" s="940"/>
      <c r="C35" s="940"/>
      <c r="D35" s="941"/>
      <c r="E35" s="941"/>
      <c r="F35" s="941"/>
    </row>
    <row r="36" spans="2:6">
      <c r="B36" s="940" t="s">
        <v>515</v>
      </c>
      <c r="C36" s="940"/>
      <c r="D36" s="941"/>
      <c r="E36" s="941"/>
      <c r="F36" s="941"/>
    </row>
    <row r="37" spans="2:6">
      <c r="B37" s="940" t="s">
        <v>516</v>
      </c>
      <c r="C37" s="940"/>
      <c r="D37" s="941"/>
      <c r="E37" s="941"/>
      <c r="F37" s="941"/>
    </row>
    <row r="38" spans="2:6">
      <c r="B38" s="940" t="s">
        <v>517</v>
      </c>
      <c r="C38" s="940"/>
      <c r="D38" s="941"/>
      <c r="E38" s="941"/>
      <c r="F38" s="941"/>
    </row>
    <row r="39" spans="2:6">
      <c r="B39" s="940" t="s">
        <v>518</v>
      </c>
      <c r="C39" s="940"/>
      <c r="D39" s="941"/>
      <c r="E39" s="941"/>
      <c r="F39" s="941"/>
    </row>
    <row r="40" spans="2:6">
      <c r="B40" s="940"/>
      <c r="C40" s="940"/>
      <c r="D40" s="941"/>
      <c r="E40" s="941"/>
      <c r="F40" s="941"/>
    </row>
    <row r="41" spans="2:6">
      <c r="B41" s="940" t="s">
        <v>519</v>
      </c>
      <c r="C41" s="940"/>
      <c r="D41" s="941"/>
      <c r="E41" s="941"/>
      <c r="F41" s="941"/>
    </row>
  </sheetData>
  <sheetProtection sheet="1" formatCells="0" formatColumns="0" formatRows="0" insertRows="0" deleteRows="0" sort="0" autoFilter="0" objects="1" scenarios="1"/>
  <mergeCells count="8">
    <mergeCell ref="B5:J5"/>
    <mergeCell ref="C7:D7"/>
    <mergeCell ref="E7:F7"/>
    <mergeCell ref="G7:H7"/>
    <mergeCell ref="B7:B8"/>
    <mergeCell ref="I7:I8"/>
    <mergeCell ref="J1:J3"/>
    <mergeCell ref="J7:J8"/>
  </mergeCells>
  <dataValidations count="2">
    <dataValidation type="list" allowBlank="1" showInputMessage="1" showErrorMessage="1" sqref="C9:C27">
      <formula1>$A$1:$A$4</formula1>
    </dataValidation>
    <dataValidation type="list" allowBlank="1" showInputMessage="1" showErrorMessage="1" sqref="E9:E27">
      <formula1>$C$1:$C$4</formula1>
    </dataValidation>
  </dataValidations>
  <pageMargins left="0.118110236220472" right="0.118110236220472" top="0.748031496062992" bottom="0.748031496062992" header="0.31496062992126" footer="0.31496062992126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3" tint="0.799981688894314"/>
  </sheetPr>
  <dimension ref="A1:G50"/>
  <sheetViews>
    <sheetView showGridLines="0" workbookViewId="0">
      <selection activeCell="K18" sqref="K18"/>
    </sheetView>
  </sheetViews>
  <sheetFormatPr defaultColWidth="9" defaultRowHeight="12.75" outlineLevelCol="6"/>
  <cols>
    <col min="1" max="1" width="41.4285714285714" style="271" customWidth="1"/>
    <col min="2" max="2" width="20.8571428571429" style="271" customWidth="1"/>
    <col min="3" max="6" width="13.2857142857143" style="271" customWidth="1"/>
    <col min="7" max="16384" width="9.14285714285714" style="271"/>
  </cols>
  <sheetData>
    <row r="1" spans="5:6">
      <c r="E1" s="316" t="s">
        <v>520</v>
      </c>
      <c r="F1" s="316"/>
    </row>
    <row r="2" spans="5:5">
      <c r="E2" s="318"/>
    </row>
    <row r="3" ht="15.75" spans="1:6">
      <c r="A3" s="216" t="s">
        <v>521</v>
      </c>
      <c r="B3" s="216"/>
      <c r="C3" s="216"/>
      <c r="D3" s="216"/>
      <c r="E3" s="216"/>
      <c r="F3" s="216"/>
    </row>
    <row r="5" spans="6:6">
      <c r="F5" s="318" t="s">
        <v>2</v>
      </c>
    </row>
    <row r="6" ht="30.75" customHeight="1" spans="1:6">
      <c r="A6" s="883"/>
      <c r="B6" s="884"/>
      <c r="C6" s="885" t="s">
        <v>522</v>
      </c>
      <c r="D6" s="885" t="s">
        <v>523</v>
      </c>
      <c r="E6" s="885" t="s">
        <v>524</v>
      </c>
      <c r="F6" s="886" t="s">
        <v>488</v>
      </c>
    </row>
    <row r="7" ht="13.5" spans="1:6">
      <c r="A7" s="887" t="s">
        <v>525</v>
      </c>
      <c r="B7" s="888" t="s">
        <v>526</v>
      </c>
      <c r="C7" s="889"/>
      <c r="D7" s="889"/>
      <c r="E7" s="889"/>
      <c r="F7" s="890"/>
    </row>
    <row r="8" ht="13.5" spans="1:6">
      <c r="A8" s="891"/>
      <c r="B8" s="892" t="s">
        <v>527</v>
      </c>
      <c r="C8" s="893"/>
      <c r="D8" s="893"/>
      <c r="E8" s="893"/>
      <c r="F8" s="894" t="s">
        <v>528</v>
      </c>
    </row>
    <row r="9" spans="1:6">
      <c r="A9" s="895"/>
      <c r="B9" s="896" t="s">
        <v>529</v>
      </c>
      <c r="C9" s="897">
        <f>IFERROR(C8/C7-1,0)</f>
        <v>0</v>
      </c>
      <c r="D9" s="897">
        <f>IFERROR(D8/D7-1,0)</f>
        <v>0</v>
      </c>
      <c r="E9" s="897">
        <f>IFERROR(E8/E7-1,0)</f>
        <v>0</v>
      </c>
      <c r="F9" s="898" t="s">
        <v>528</v>
      </c>
    </row>
    <row r="10" ht="13.5" spans="1:6">
      <c r="A10" s="899" t="s">
        <v>530</v>
      </c>
      <c r="B10" s="900"/>
      <c r="C10" s="901" t="s">
        <v>528</v>
      </c>
      <c r="D10" s="902">
        <f>IFERROR(D8/C8-1,0)</f>
        <v>0</v>
      </c>
      <c r="E10" s="902">
        <f>IFERROR(E8/D8-1,0)</f>
        <v>0</v>
      </c>
      <c r="F10" s="902">
        <f>IFERROR(F7/E8-1,0)</f>
        <v>0</v>
      </c>
    </row>
    <row r="11" ht="13.5" spans="1:6">
      <c r="A11" s="887" t="s">
        <v>531</v>
      </c>
      <c r="B11" s="888" t="s">
        <v>526</v>
      </c>
      <c r="C11" s="889"/>
      <c r="D11" s="889"/>
      <c r="E11" s="889"/>
      <c r="F11" s="889"/>
    </row>
    <row r="12" ht="13.5" spans="1:6">
      <c r="A12" s="891"/>
      <c r="B12" s="892" t="s">
        <v>527</v>
      </c>
      <c r="C12" s="889"/>
      <c r="D12" s="889"/>
      <c r="E12" s="889"/>
      <c r="F12" s="894" t="s">
        <v>528</v>
      </c>
    </row>
    <row r="13" spans="1:6">
      <c r="A13" s="895"/>
      <c r="B13" s="896" t="s">
        <v>529</v>
      </c>
      <c r="C13" s="897">
        <f>IFERROR(C12/C11-1,0)</f>
        <v>0</v>
      </c>
      <c r="D13" s="897">
        <f>IFERROR(D12/D11-1,0)</f>
        <v>0</v>
      </c>
      <c r="E13" s="897">
        <f>IFERROR(E12/E11-1,0)</f>
        <v>0</v>
      </c>
      <c r="F13" s="898" t="s">
        <v>528</v>
      </c>
    </row>
    <row r="14" ht="13.5" spans="1:6">
      <c r="A14" s="899" t="s">
        <v>530</v>
      </c>
      <c r="B14" s="900"/>
      <c r="C14" s="901" t="s">
        <v>528</v>
      </c>
      <c r="D14" s="902">
        <f>IFERROR(D12/C12-1,0)</f>
        <v>0</v>
      </c>
      <c r="E14" s="902">
        <f>IFERROR(E12/D12-1,0)</f>
        <v>0</v>
      </c>
      <c r="F14" s="902">
        <f>IFERROR(F11/E12-1,0)</f>
        <v>0</v>
      </c>
    </row>
    <row r="15" ht="13.5" spans="1:6">
      <c r="A15" s="887" t="s">
        <v>532</v>
      </c>
      <c r="B15" s="888" t="s">
        <v>526</v>
      </c>
      <c r="C15" s="889"/>
      <c r="D15" s="889"/>
      <c r="E15" s="889"/>
      <c r="F15" s="889"/>
    </row>
    <row r="16" ht="13.5" spans="1:6">
      <c r="A16" s="891"/>
      <c r="B16" s="892" t="s">
        <v>527</v>
      </c>
      <c r="C16" s="903"/>
      <c r="D16" s="903"/>
      <c r="E16" s="903"/>
      <c r="F16" s="894" t="s">
        <v>528</v>
      </c>
    </row>
    <row r="17" spans="1:6">
      <c r="A17" s="895"/>
      <c r="B17" s="896" t="s">
        <v>529</v>
      </c>
      <c r="C17" s="897">
        <f>IFERROR(C16/C15-1,0)</f>
        <v>0</v>
      </c>
      <c r="D17" s="897">
        <f>IFERROR(D16/D15-1,0)</f>
        <v>0</v>
      </c>
      <c r="E17" s="897">
        <f>IFERROR(E16/E15-1,0)</f>
        <v>0</v>
      </c>
      <c r="F17" s="898" t="s">
        <v>528</v>
      </c>
    </row>
    <row r="18" ht="13.5" spans="1:6">
      <c r="A18" s="899" t="s">
        <v>530</v>
      </c>
      <c r="B18" s="900"/>
      <c r="C18" s="901" t="s">
        <v>528</v>
      </c>
      <c r="D18" s="902">
        <f>IFERROR(D16/C16-1,0)</f>
        <v>0</v>
      </c>
      <c r="E18" s="902">
        <f>IFERROR(E16/D16-1,0)</f>
        <v>0</v>
      </c>
      <c r="F18" s="902">
        <f>IFERROR(F15/E16-1,0)</f>
        <v>0</v>
      </c>
    </row>
    <row r="19" ht="13.5" spans="1:6">
      <c r="A19" s="887" t="s">
        <v>533</v>
      </c>
      <c r="B19" s="888" t="s">
        <v>526</v>
      </c>
      <c r="C19" s="889"/>
      <c r="D19" s="889"/>
      <c r="E19" s="889"/>
      <c r="F19" s="889"/>
    </row>
    <row r="20" ht="13.5" spans="1:6">
      <c r="A20" s="891"/>
      <c r="B20" s="892" t="s">
        <v>527</v>
      </c>
      <c r="C20" s="903"/>
      <c r="D20" s="903"/>
      <c r="E20" s="903"/>
      <c r="F20" s="894" t="s">
        <v>528</v>
      </c>
    </row>
    <row r="21" spans="1:6">
      <c r="A21" s="895"/>
      <c r="B21" s="896" t="s">
        <v>529</v>
      </c>
      <c r="C21" s="897">
        <f>IFERROR(C20/C19-1,0)</f>
        <v>0</v>
      </c>
      <c r="D21" s="897">
        <f>IFERROR(D20/D19-1,0)</f>
        <v>0</v>
      </c>
      <c r="E21" s="897">
        <f>IFERROR(E20/E19-1,0)</f>
        <v>0</v>
      </c>
      <c r="F21" s="898" t="s">
        <v>528</v>
      </c>
    </row>
    <row r="22" ht="13.5" spans="1:6">
      <c r="A22" s="899" t="s">
        <v>530</v>
      </c>
      <c r="B22" s="900"/>
      <c r="C22" s="901" t="s">
        <v>528</v>
      </c>
      <c r="D22" s="902">
        <f>IFERROR(D20/C20-1,0)</f>
        <v>0</v>
      </c>
      <c r="E22" s="902">
        <f>IFERROR(E20/D20-1,0)</f>
        <v>0</v>
      </c>
      <c r="F22" s="902">
        <f>IFERROR(F19/E20-1,0)</f>
        <v>0</v>
      </c>
    </row>
    <row r="23" ht="13.5" spans="1:6">
      <c r="A23" s="887" t="s">
        <v>534</v>
      </c>
      <c r="B23" s="888" t="s">
        <v>526</v>
      </c>
      <c r="C23" s="904">
        <f>C15-C19</f>
        <v>0</v>
      </c>
      <c r="D23" s="904">
        <f>D15-D19</f>
        <v>0</v>
      </c>
      <c r="E23" s="904">
        <f>E15-E19</f>
        <v>0</v>
      </c>
      <c r="F23" s="889">
        <f>F15-F19</f>
        <v>0</v>
      </c>
    </row>
    <row r="24" ht="13.5" spans="1:6">
      <c r="A24" s="891"/>
      <c r="B24" s="892" t="s">
        <v>527</v>
      </c>
      <c r="C24" s="905">
        <f>C16-C20</f>
        <v>0</v>
      </c>
      <c r="D24" s="905">
        <f>D16-D20</f>
        <v>0</v>
      </c>
      <c r="E24" s="905">
        <f>E16-E20</f>
        <v>0</v>
      </c>
      <c r="F24" s="894" t="s">
        <v>528</v>
      </c>
    </row>
    <row r="25" spans="1:6">
      <c r="A25" s="895"/>
      <c r="B25" s="896" t="s">
        <v>529</v>
      </c>
      <c r="C25" s="897">
        <f>IFERROR(C24/C23-1,0)</f>
        <v>0</v>
      </c>
      <c r="D25" s="897">
        <f>IFERROR(D24/D23-1,0)</f>
        <v>0</v>
      </c>
      <c r="E25" s="897">
        <f>IFERROR(E24/E23-1,0)</f>
        <v>0</v>
      </c>
      <c r="F25" s="898" t="s">
        <v>528</v>
      </c>
    </row>
    <row r="26" ht="13.5" spans="1:6">
      <c r="A26" s="899" t="s">
        <v>530</v>
      </c>
      <c r="B26" s="900"/>
      <c r="C26" s="901" t="s">
        <v>528</v>
      </c>
      <c r="D26" s="902">
        <f>IFERROR(D24/C24-1,0)</f>
        <v>0</v>
      </c>
      <c r="E26" s="902">
        <f>IFERROR(E24/D24-1,0)</f>
        <v>0</v>
      </c>
      <c r="F26" s="902">
        <f>IFERROR(F23/E24-1,0)</f>
        <v>0</v>
      </c>
    </row>
    <row r="27" ht="13.5" spans="1:6">
      <c r="A27" s="906" t="s">
        <v>535</v>
      </c>
      <c r="B27" s="888" t="s">
        <v>526</v>
      </c>
      <c r="C27" s="889"/>
      <c r="D27" s="889"/>
      <c r="E27" s="889"/>
      <c r="F27" s="889"/>
    </row>
    <row r="28" ht="13.5" spans="1:6">
      <c r="A28" s="891"/>
      <c r="B28" s="892" t="s">
        <v>527</v>
      </c>
      <c r="C28" s="903"/>
      <c r="D28" s="903"/>
      <c r="E28" s="903"/>
      <c r="F28" s="894" t="s">
        <v>528</v>
      </c>
    </row>
    <row r="29" spans="1:6">
      <c r="A29" s="895"/>
      <c r="B29" s="896" t="s">
        <v>529</v>
      </c>
      <c r="C29" s="897">
        <f>IFERROR(C28/C27-1,0)</f>
        <v>0</v>
      </c>
      <c r="D29" s="897">
        <f>IFERROR(D28/D27-1,0)</f>
        <v>0</v>
      </c>
      <c r="E29" s="897">
        <f>IFERROR(E28/E27-1,0)</f>
        <v>0</v>
      </c>
      <c r="F29" s="898" t="s">
        <v>528</v>
      </c>
    </row>
    <row r="30" ht="13.5" spans="1:6">
      <c r="A30" s="899" t="s">
        <v>530</v>
      </c>
      <c r="B30" s="900"/>
      <c r="C30" s="901" t="s">
        <v>528</v>
      </c>
      <c r="D30" s="902">
        <f>IFERROR(D28/C28-1,0)</f>
        <v>0</v>
      </c>
      <c r="E30" s="902">
        <f>IFERROR(E28/D28-1,0)</f>
        <v>0</v>
      </c>
      <c r="F30" s="902">
        <f>IFERROR(F27/E28-1,0)</f>
        <v>0</v>
      </c>
    </row>
    <row r="31" ht="9" customHeight="1" spans="1:6">
      <c r="A31" s="907"/>
      <c r="B31" s="908"/>
      <c r="C31" s="909"/>
      <c r="D31" s="910"/>
      <c r="E31" s="910"/>
      <c r="F31" s="911"/>
    </row>
    <row r="32" ht="13.5" spans="1:6">
      <c r="A32" s="887" t="s">
        <v>536</v>
      </c>
      <c r="B32" s="888" t="s">
        <v>526</v>
      </c>
      <c r="C32" s="889"/>
      <c r="D32" s="889"/>
      <c r="E32" s="889"/>
      <c r="F32" s="890"/>
    </row>
    <row r="33" ht="13.5" spans="1:6">
      <c r="A33" s="891"/>
      <c r="B33" s="892" t="s">
        <v>527</v>
      </c>
      <c r="C33" s="903"/>
      <c r="D33" s="903"/>
      <c r="E33" s="903"/>
      <c r="F33" s="912" t="s">
        <v>528</v>
      </c>
    </row>
    <row r="34" spans="1:6">
      <c r="A34" s="895"/>
      <c r="B34" s="896" t="s">
        <v>529</v>
      </c>
      <c r="C34" s="897">
        <f>IFERROR(C33/C32-1,0)</f>
        <v>0</v>
      </c>
      <c r="D34" s="897">
        <f>IFERROR(D33/D32-1,0)</f>
        <v>0</v>
      </c>
      <c r="E34" s="897">
        <f>IFERROR(E33/E32-1,0)</f>
        <v>0</v>
      </c>
      <c r="F34" s="898" t="s">
        <v>528</v>
      </c>
    </row>
    <row r="35" ht="13.5" spans="1:6">
      <c r="A35" s="899" t="s">
        <v>530</v>
      </c>
      <c r="B35" s="900"/>
      <c r="C35" s="901" t="s">
        <v>528</v>
      </c>
      <c r="D35" s="902">
        <f>IFERROR(D33/C33-1,0)</f>
        <v>0</v>
      </c>
      <c r="E35" s="902">
        <f>IFERROR(E33/D33-1,0)</f>
        <v>0</v>
      </c>
      <c r="F35" s="902">
        <f>IFERROR(F32/E33-1,0)</f>
        <v>0</v>
      </c>
    </row>
    <row r="36" ht="13.5" spans="1:6">
      <c r="A36" s="887" t="s">
        <v>537</v>
      </c>
      <c r="B36" s="888" t="s">
        <v>526</v>
      </c>
      <c r="C36" s="889"/>
      <c r="D36" s="889"/>
      <c r="E36" s="889"/>
      <c r="F36" s="890"/>
    </row>
    <row r="37" ht="13.5" spans="1:6">
      <c r="A37" s="891"/>
      <c r="B37" s="892" t="s">
        <v>527</v>
      </c>
      <c r="C37" s="903"/>
      <c r="D37" s="903"/>
      <c r="E37" s="903"/>
      <c r="F37" s="912" t="s">
        <v>528</v>
      </c>
    </row>
    <row r="38" spans="1:6">
      <c r="A38" s="895"/>
      <c r="B38" s="896" t="s">
        <v>529</v>
      </c>
      <c r="C38" s="897">
        <f>IFERROR(C37/C36-1,0)</f>
        <v>0</v>
      </c>
      <c r="D38" s="897">
        <f>IFERROR(D37/D36-1,0)</f>
        <v>0</v>
      </c>
      <c r="E38" s="897">
        <f>IFERROR(E37/E36-1,0)</f>
        <v>0</v>
      </c>
      <c r="F38" s="898" t="s">
        <v>528</v>
      </c>
    </row>
    <row r="39" ht="13.5" spans="1:6">
      <c r="A39" s="899" t="s">
        <v>530</v>
      </c>
      <c r="B39" s="900"/>
      <c r="C39" s="901" t="s">
        <v>528</v>
      </c>
      <c r="D39" s="902">
        <f>IFERROR(D37/C37-1,0)</f>
        <v>0</v>
      </c>
      <c r="E39" s="902">
        <f>IFERROR(E37/D37-1,0)</f>
        <v>0</v>
      </c>
      <c r="F39" s="902">
        <f>IFERROR(F36/E37-1,0)</f>
        <v>0</v>
      </c>
    </row>
    <row r="40" ht="9" customHeight="1" spans="1:6">
      <c r="A40" s="907"/>
      <c r="B40" s="908"/>
      <c r="C40" s="909"/>
      <c r="D40" s="910"/>
      <c r="E40" s="910"/>
      <c r="F40" s="911"/>
    </row>
    <row r="41" ht="13.5" spans="1:6">
      <c r="A41" s="887" t="s">
        <v>538</v>
      </c>
      <c r="B41" s="888" t="s">
        <v>526</v>
      </c>
      <c r="C41" s="889"/>
      <c r="D41" s="889"/>
      <c r="E41" s="889"/>
      <c r="F41" s="890"/>
    </row>
    <row r="42" ht="13.5" spans="1:6">
      <c r="A42" s="891"/>
      <c r="B42" s="892" t="s">
        <v>527</v>
      </c>
      <c r="C42" s="903"/>
      <c r="D42" s="903"/>
      <c r="E42" s="903"/>
      <c r="F42" s="912" t="s">
        <v>528</v>
      </c>
    </row>
    <row r="43" spans="1:6">
      <c r="A43" s="895"/>
      <c r="B43" s="896" t="s">
        <v>529</v>
      </c>
      <c r="C43" s="897">
        <f>IFERROR(C42/C41-1,0)</f>
        <v>0</v>
      </c>
      <c r="D43" s="897">
        <f>IFERROR(D42/D41-1,0)</f>
        <v>0</v>
      </c>
      <c r="E43" s="897">
        <f>IFERROR(E42/E41-1,0)</f>
        <v>0</v>
      </c>
      <c r="F43" s="898" t="s">
        <v>528</v>
      </c>
    </row>
    <row r="44" ht="13.5" spans="1:6">
      <c r="A44" s="899" t="s">
        <v>530</v>
      </c>
      <c r="B44" s="900"/>
      <c r="C44" s="901" t="s">
        <v>528</v>
      </c>
      <c r="D44" s="902">
        <f>IFERROR(D42/C42-1,0)</f>
        <v>0</v>
      </c>
      <c r="E44" s="902">
        <f>IFERROR(E42/D42-1,0)</f>
        <v>0</v>
      </c>
      <c r="F44" s="902">
        <f>IFERROR(F41/E42-1,0)</f>
        <v>0</v>
      </c>
    </row>
    <row r="45" ht="13.5"/>
    <row r="46" ht="15.75" customHeight="1" spans="1:7">
      <c r="A46" s="882" t="s">
        <v>539</v>
      </c>
      <c r="B46" s="882"/>
      <c r="C46" s="882"/>
      <c r="D46" s="882"/>
      <c r="E46" s="882"/>
      <c r="F46" s="882"/>
      <c r="G46" s="913"/>
    </row>
    <row r="47" spans="1:7">
      <c r="A47" s="882"/>
      <c r="B47" s="882"/>
      <c r="C47" s="882"/>
      <c r="D47" s="882"/>
      <c r="E47" s="882"/>
      <c r="F47" s="882"/>
      <c r="G47" s="913"/>
    </row>
    <row r="48" spans="1:6">
      <c r="A48" s="882"/>
      <c r="B48" s="882"/>
      <c r="C48" s="882"/>
      <c r="D48" s="882"/>
      <c r="E48" s="882"/>
      <c r="F48" s="882"/>
    </row>
    <row r="50" spans="1:1">
      <c r="A50" s="271" t="s">
        <v>540</v>
      </c>
    </row>
  </sheetData>
  <mergeCells count="12">
    <mergeCell ref="E1:F1"/>
    <mergeCell ref="A3:F3"/>
    <mergeCell ref="A10:B10"/>
    <mergeCell ref="A14:B14"/>
    <mergeCell ref="A18:B18"/>
    <mergeCell ref="A22:B22"/>
    <mergeCell ref="A26:B26"/>
    <mergeCell ref="A30:B30"/>
    <mergeCell ref="A35:B35"/>
    <mergeCell ref="A39:B39"/>
    <mergeCell ref="A44:B44"/>
    <mergeCell ref="A46:F48"/>
  </mergeCells>
  <pageMargins left="0.196850393700787" right="0.31496062992126" top="0.748031496062992" bottom="0.748031496062992" header="0.31496062992126" footer="0.31496062992126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3" tint="0.799981688894314"/>
  </sheetPr>
  <dimension ref="A1:G46"/>
  <sheetViews>
    <sheetView showGridLines="0" workbookViewId="0">
      <selection activeCell="P25" sqref="P25"/>
    </sheetView>
  </sheetViews>
  <sheetFormatPr defaultColWidth="9" defaultRowHeight="12.75" outlineLevelCol="6"/>
  <cols>
    <col min="1" max="1" width="23.8571428571429" style="271" customWidth="1"/>
    <col min="2" max="2" width="16.8571428571429" style="271" customWidth="1"/>
    <col min="3" max="6" width="15.7142857142857" style="271" customWidth="1"/>
    <col min="7" max="16384" width="9.14285714285714" style="271"/>
  </cols>
  <sheetData>
    <row r="1" spans="6:6">
      <c r="F1" s="316"/>
    </row>
    <row r="2" ht="13.5" spans="3:6">
      <c r="C2" s="814"/>
      <c r="D2" s="814"/>
      <c r="E2" s="814"/>
      <c r="F2" s="814"/>
    </row>
    <row r="3" ht="47.25" customHeight="1" spans="1:6">
      <c r="A3" s="814"/>
      <c r="B3" s="815"/>
      <c r="C3" s="816" t="s">
        <v>541</v>
      </c>
      <c r="D3" s="816" t="s">
        <v>542</v>
      </c>
      <c r="E3" s="817" t="s">
        <v>543</v>
      </c>
      <c r="F3" s="818" t="s">
        <v>544</v>
      </c>
    </row>
    <row r="4" ht="15" customHeight="1" spans="1:6">
      <c r="A4" s="819" t="s">
        <v>545</v>
      </c>
      <c r="B4" s="820"/>
      <c r="C4" s="821"/>
      <c r="D4" s="821"/>
      <c r="E4" s="821"/>
      <c r="F4" s="821"/>
    </row>
    <row r="5" ht="15" customHeight="1" spans="1:6">
      <c r="A5" s="822" t="s">
        <v>546</v>
      </c>
      <c r="B5" s="823"/>
      <c r="C5" s="824"/>
      <c r="D5" s="824"/>
      <c r="E5" s="824"/>
      <c r="F5" s="825"/>
    </row>
    <row r="6" ht="15" customHeight="1" spans="1:6">
      <c r="A6" s="822" t="s">
        <v>547</v>
      </c>
      <c r="B6" s="823"/>
      <c r="C6" s="824"/>
      <c r="D6" s="824"/>
      <c r="E6" s="824"/>
      <c r="F6" s="825"/>
    </row>
    <row r="7" ht="15" customHeight="1" spans="1:6">
      <c r="A7" s="822" t="s">
        <v>548</v>
      </c>
      <c r="B7" s="823"/>
      <c r="C7" s="824"/>
      <c r="D7" s="824"/>
      <c r="E7" s="824"/>
      <c r="F7" s="825"/>
    </row>
    <row r="8" ht="15" customHeight="1" spans="1:6">
      <c r="A8" s="822" t="s">
        <v>549</v>
      </c>
      <c r="B8" s="823"/>
      <c r="C8" s="824"/>
      <c r="D8" s="824"/>
      <c r="E8" s="824"/>
      <c r="F8" s="824"/>
    </row>
    <row r="9" ht="15" customHeight="1" spans="1:6">
      <c r="A9" s="822" t="s">
        <v>550</v>
      </c>
      <c r="B9" s="823"/>
      <c r="C9" s="824"/>
      <c r="D9" s="824"/>
      <c r="E9" s="824"/>
      <c r="F9" s="824"/>
    </row>
    <row r="10" ht="15" customHeight="1" spans="1:6">
      <c r="A10" s="826" t="s">
        <v>551</v>
      </c>
      <c r="B10" s="827"/>
      <c r="C10" s="828"/>
      <c r="D10" s="828"/>
      <c r="E10" s="828"/>
      <c r="F10" s="829"/>
    </row>
    <row r="11" spans="1:6">
      <c r="A11" s="830"/>
      <c r="B11" s="830"/>
      <c r="C11" s="830"/>
      <c r="D11" s="830"/>
      <c r="E11" s="830"/>
      <c r="F11" s="830"/>
    </row>
    <row r="12" ht="13.5" spans="3:6">
      <c r="C12" s="814"/>
      <c r="D12" s="814"/>
      <c r="E12" s="814"/>
      <c r="F12" s="831" t="s">
        <v>2</v>
      </c>
    </row>
    <row r="13" ht="39.75" customHeight="1" spans="1:6">
      <c r="A13" s="814"/>
      <c r="B13" s="815"/>
      <c r="C13" s="832" t="s">
        <v>552</v>
      </c>
      <c r="D13" s="832" t="s">
        <v>553</v>
      </c>
      <c r="E13" s="832" t="s">
        <v>554</v>
      </c>
      <c r="F13" s="832" t="s">
        <v>555</v>
      </c>
    </row>
    <row r="14" ht="15" customHeight="1" spans="1:6">
      <c r="A14" s="833" t="s">
        <v>556</v>
      </c>
      <c r="B14" s="834"/>
      <c r="C14" s="821"/>
      <c r="D14" s="821"/>
      <c r="E14" s="821"/>
      <c r="F14" s="835"/>
    </row>
    <row r="15" ht="15" customHeight="1" spans="1:6">
      <c r="A15" s="836" t="s">
        <v>557</v>
      </c>
      <c r="B15" s="837"/>
      <c r="C15" s="838"/>
      <c r="D15" s="838"/>
      <c r="E15" s="838"/>
      <c r="F15" s="839"/>
    </row>
    <row r="16" ht="15" customHeight="1" spans="1:6">
      <c r="A16" s="840" t="s">
        <v>558</v>
      </c>
      <c r="B16" s="841"/>
      <c r="C16" s="842">
        <f>SUM(C14:C15)</f>
        <v>0</v>
      </c>
      <c r="D16" s="842">
        <f>SUM(D14:D15)</f>
        <v>0</v>
      </c>
      <c r="E16" s="842">
        <f>SUM(E14:E15)</f>
        <v>0</v>
      </c>
      <c r="F16" s="842">
        <f>SUM(F14:F15)</f>
        <v>0</v>
      </c>
    </row>
    <row r="17" s="813" customFormat="1" spans="1:6">
      <c r="A17" s="843"/>
      <c r="B17" s="844"/>
      <c r="C17" s="845"/>
      <c r="D17" s="845"/>
      <c r="E17" s="845"/>
      <c r="F17" s="845"/>
    </row>
    <row r="18" s="813" customFormat="1" ht="13.5" spans="2:6">
      <c r="B18" s="846"/>
      <c r="C18" s="847"/>
      <c r="D18" s="847"/>
      <c r="E18" s="847"/>
      <c r="F18" s="831" t="s">
        <v>2</v>
      </c>
    </row>
    <row r="19" ht="30" customHeight="1" spans="1:6">
      <c r="A19" s="814"/>
      <c r="B19" s="848"/>
      <c r="C19" s="849" t="s">
        <v>522</v>
      </c>
      <c r="D19" s="849" t="s">
        <v>523</v>
      </c>
      <c r="E19" s="849" t="s">
        <v>524</v>
      </c>
      <c r="F19" s="850" t="s">
        <v>544</v>
      </c>
    </row>
    <row r="20" ht="15" customHeight="1" spans="1:6">
      <c r="A20" s="851" t="s">
        <v>559</v>
      </c>
      <c r="B20" s="852" t="s">
        <v>526</v>
      </c>
      <c r="C20" s="853"/>
      <c r="D20" s="853"/>
      <c r="E20" s="853"/>
      <c r="F20" s="853"/>
    </row>
    <row r="21" ht="15" customHeight="1" spans="1:6">
      <c r="A21" s="854"/>
      <c r="B21" s="855" t="s">
        <v>560</v>
      </c>
      <c r="C21" s="856"/>
      <c r="D21" s="856"/>
      <c r="E21" s="856"/>
      <c r="F21" s="857" t="s">
        <v>528</v>
      </c>
    </row>
    <row r="22" ht="15" customHeight="1" spans="1:6">
      <c r="A22" s="858"/>
      <c r="B22" s="859" t="s">
        <v>561</v>
      </c>
      <c r="C22" s="860"/>
      <c r="D22" s="860"/>
      <c r="E22" s="860"/>
      <c r="F22" s="861" t="s">
        <v>528</v>
      </c>
    </row>
    <row r="23" ht="15" customHeight="1" spans="1:6">
      <c r="A23" s="854" t="s">
        <v>562</v>
      </c>
      <c r="B23" s="862" t="s">
        <v>526</v>
      </c>
      <c r="C23" s="863"/>
      <c r="D23" s="863"/>
      <c r="E23" s="863"/>
      <c r="F23" s="863"/>
    </row>
    <row r="24" ht="15" customHeight="1" spans="1:6">
      <c r="A24" s="854"/>
      <c r="B24" s="839" t="s">
        <v>560</v>
      </c>
      <c r="C24" s="857"/>
      <c r="D24" s="857"/>
      <c r="E24" s="857"/>
      <c r="F24" s="864" t="s">
        <v>528</v>
      </c>
    </row>
    <row r="25" ht="15" customHeight="1" spans="1:6">
      <c r="A25" s="858"/>
      <c r="B25" s="828" t="s">
        <v>561</v>
      </c>
      <c r="C25" s="860"/>
      <c r="D25" s="860"/>
      <c r="E25" s="860"/>
      <c r="F25" s="860" t="s">
        <v>528</v>
      </c>
    </row>
    <row r="26" spans="1:6">
      <c r="A26" s="865" t="s">
        <v>563</v>
      </c>
      <c r="B26" s="866" t="s">
        <v>526</v>
      </c>
      <c r="C26" s="867"/>
      <c r="D26" s="867"/>
      <c r="E26" s="868"/>
      <c r="F26" s="868"/>
    </row>
    <row r="27" spans="1:6">
      <c r="A27" s="865"/>
      <c r="B27" s="869" t="s">
        <v>560</v>
      </c>
      <c r="C27" s="870"/>
      <c r="D27" s="870"/>
      <c r="E27" s="871"/>
      <c r="F27" s="872" t="s">
        <v>528</v>
      </c>
    </row>
    <row r="28" ht="13.5" spans="1:6">
      <c r="A28" s="873"/>
      <c r="B28" s="874" t="s">
        <v>561</v>
      </c>
      <c r="C28" s="842"/>
      <c r="D28" s="875"/>
      <c r="E28" s="842"/>
      <c r="F28" s="876" t="s">
        <v>528</v>
      </c>
    </row>
    <row r="29" spans="1:6">
      <c r="A29" s="830"/>
      <c r="B29" s="844"/>
      <c r="C29" s="877"/>
      <c r="D29" s="877"/>
      <c r="E29" s="845"/>
      <c r="F29" s="877"/>
    </row>
    <row r="30" spans="2:6">
      <c r="B30" s="846"/>
      <c r="C30" s="877"/>
      <c r="D30" s="877"/>
      <c r="E30" s="877"/>
      <c r="F30" s="877"/>
    </row>
    <row r="31" spans="2:6">
      <c r="B31" s="846"/>
      <c r="C31" s="877"/>
      <c r="D31" s="877"/>
      <c r="E31" s="877"/>
      <c r="F31" s="877"/>
    </row>
    <row r="34" ht="18" customHeight="1" spans="1:6">
      <c r="A34" s="878" t="s">
        <v>510</v>
      </c>
      <c r="B34" s="878"/>
      <c r="C34" s="878"/>
      <c r="D34" s="878"/>
      <c r="E34" s="878"/>
      <c r="F34" s="878"/>
    </row>
    <row r="35" ht="18" customHeight="1" spans="1:7">
      <c r="A35" s="879" t="s">
        <v>564</v>
      </c>
      <c r="B35" s="879"/>
      <c r="C35" s="879"/>
      <c r="D35" s="879"/>
      <c r="E35" s="879"/>
      <c r="F35" s="879"/>
      <c r="G35" s="880"/>
    </row>
    <row r="36" ht="18" customHeight="1" spans="1:7">
      <c r="A36" s="879"/>
      <c r="B36" s="879"/>
      <c r="C36" s="879"/>
      <c r="D36" s="879"/>
      <c r="E36" s="879"/>
      <c r="F36" s="879"/>
      <c r="G36" s="880"/>
    </row>
    <row r="37" ht="18" customHeight="1" spans="1:7">
      <c r="A37" s="879"/>
      <c r="B37" s="879"/>
      <c r="C37" s="879"/>
      <c r="D37" s="879"/>
      <c r="E37" s="879"/>
      <c r="F37" s="879"/>
      <c r="G37" s="880"/>
    </row>
    <row r="38" ht="18" customHeight="1" spans="1:7">
      <c r="A38" s="879"/>
      <c r="B38" s="879"/>
      <c r="C38" s="879"/>
      <c r="D38" s="879"/>
      <c r="E38" s="879"/>
      <c r="F38" s="879"/>
      <c r="G38" s="880"/>
    </row>
    <row r="39" ht="18" customHeight="1" spans="1:7">
      <c r="A39" s="881" t="s">
        <v>565</v>
      </c>
      <c r="B39" s="881"/>
      <c r="C39" s="881"/>
      <c r="D39" s="881"/>
      <c r="E39" s="881"/>
      <c r="F39" s="881"/>
      <c r="G39" s="880"/>
    </row>
    <row r="40" ht="18" customHeight="1" spans="1:7">
      <c r="A40" s="881" t="s">
        <v>566</v>
      </c>
      <c r="B40" s="881"/>
      <c r="C40" s="881"/>
      <c r="D40" s="881"/>
      <c r="E40" s="881"/>
      <c r="F40" s="881"/>
      <c r="G40" s="880"/>
    </row>
    <row r="41" ht="18" customHeight="1" spans="1:7">
      <c r="A41" s="881" t="s">
        <v>567</v>
      </c>
      <c r="B41" s="881"/>
      <c r="C41" s="881"/>
      <c r="D41" s="881"/>
      <c r="E41" s="881"/>
      <c r="F41" s="881"/>
      <c r="G41" s="880"/>
    </row>
    <row r="42" ht="18" customHeight="1" spans="1:7">
      <c r="A42" s="882" t="s">
        <v>568</v>
      </c>
      <c r="B42" s="882"/>
      <c r="C42" s="882"/>
      <c r="D42" s="882"/>
      <c r="E42" s="882"/>
      <c r="F42" s="882"/>
      <c r="G42" s="880"/>
    </row>
    <row r="43" ht="12" customHeight="1" spans="1:7">
      <c r="A43" s="882"/>
      <c r="B43" s="882"/>
      <c r="C43" s="882"/>
      <c r="D43" s="882"/>
      <c r="E43" s="882"/>
      <c r="F43" s="882"/>
      <c r="G43" s="880"/>
    </row>
    <row r="44" ht="18" customHeight="1" spans="1:7">
      <c r="A44" s="881" t="s">
        <v>569</v>
      </c>
      <c r="B44" s="881"/>
      <c r="C44" s="881"/>
      <c r="D44" s="881"/>
      <c r="E44" s="881"/>
      <c r="F44" s="881"/>
      <c r="G44" s="880"/>
    </row>
    <row r="45" ht="21" customHeight="1" spans="1:6">
      <c r="A45" s="882" t="s">
        <v>570</v>
      </c>
      <c r="B45" s="882"/>
      <c r="C45" s="882"/>
      <c r="D45" s="882"/>
      <c r="E45" s="882"/>
      <c r="F45" s="882"/>
    </row>
    <row r="46" ht="9" customHeight="1" spans="1:6">
      <c r="A46" s="882"/>
      <c r="B46" s="882"/>
      <c r="C46" s="882"/>
      <c r="D46" s="882"/>
      <c r="E46" s="882"/>
      <c r="F46" s="882"/>
    </row>
  </sheetData>
  <mergeCells count="20">
    <mergeCell ref="A4:B4"/>
    <mergeCell ref="A5:B5"/>
    <mergeCell ref="A6:B6"/>
    <mergeCell ref="A7:B7"/>
    <mergeCell ref="A8:B8"/>
    <mergeCell ref="A9:B9"/>
    <mergeCell ref="A10:B10"/>
    <mergeCell ref="A14:B14"/>
    <mergeCell ref="A15:B15"/>
    <mergeCell ref="A16:B16"/>
    <mergeCell ref="A39:F39"/>
    <mergeCell ref="A40:F40"/>
    <mergeCell ref="A41:F41"/>
    <mergeCell ref="A44:F44"/>
    <mergeCell ref="A20:A22"/>
    <mergeCell ref="A23:A25"/>
    <mergeCell ref="A26:A28"/>
    <mergeCell ref="A35:F38"/>
    <mergeCell ref="A45:F46"/>
    <mergeCell ref="A42:F43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6" tint="0.599993896298105"/>
  </sheetPr>
  <dimension ref="A1:I143"/>
  <sheetViews>
    <sheetView showGridLines="0" workbookViewId="0">
      <selection activeCell="L23" sqref="L23"/>
    </sheetView>
  </sheetViews>
  <sheetFormatPr defaultColWidth="9" defaultRowHeight="15.75"/>
  <cols>
    <col min="1" max="1" width="2.71428571428571" customWidth="1"/>
    <col min="2" max="2" width="21.7142857142857" customWidth="1"/>
    <col min="3" max="3" width="45.7142857142857" customWidth="1"/>
    <col min="4" max="4" width="7.57142857142857" customWidth="1"/>
    <col min="5" max="8" width="15.7142857142857" style="746" customWidth="1"/>
  </cols>
  <sheetData>
    <row r="1" ht="12.75" customHeight="1" spans="8:8">
      <c r="H1" s="701" t="s">
        <v>571</v>
      </c>
    </row>
    <row r="2" ht="17.25" customHeight="1" spans="2:9">
      <c r="B2" s="780" t="s">
        <v>572</v>
      </c>
      <c r="C2" s="780"/>
      <c r="D2" s="780"/>
      <c r="E2" s="780"/>
      <c r="F2" s="780"/>
      <c r="G2" s="780"/>
      <c r="H2" s="780"/>
      <c r="I2" s="41"/>
    </row>
    <row r="3" ht="12" customHeight="1" spans="5:8">
      <c r="E3"/>
      <c r="F3"/>
      <c r="G3"/>
      <c r="H3" s="781" t="s">
        <v>2</v>
      </c>
    </row>
    <row r="4" ht="20.25" customHeight="1" spans="2:8">
      <c r="B4" s="782" t="s">
        <v>3</v>
      </c>
      <c r="C4" s="783" t="s">
        <v>4</v>
      </c>
      <c r="D4" s="784" t="s">
        <v>5</v>
      </c>
      <c r="E4" s="704" t="s">
        <v>573</v>
      </c>
      <c r="F4" s="705"/>
      <c r="G4" s="705"/>
      <c r="H4" s="706"/>
    </row>
    <row r="5" ht="28.5" customHeight="1" spans="2:8">
      <c r="B5" s="785"/>
      <c r="C5" s="786"/>
      <c r="D5" s="787"/>
      <c r="E5" s="788" t="s">
        <v>574</v>
      </c>
      <c r="F5" s="788" t="s">
        <v>575</v>
      </c>
      <c r="G5" s="788" t="s">
        <v>576</v>
      </c>
      <c r="H5" s="789" t="s">
        <v>577</v>
      </c>
    </row>
    <row r="6" ht="12.75" customHeight="1" spans="2:8">
      <c r="B6" s="790">
        <v>1</v>
      </c>
      <c r="C6" s="791">
        <v>2</v>
      </c>
      <c r="D6" s="792">
        <v>3</v>
      </c>
      <c r="E6" s="793">
        <v>4</v>
      </c>
      <c r="F6" s="791">
        <v>5</v>
      </c>
      <c r="G6" s="792">
        <v>6</v>
      </c>
      <c r="H6" s="794">
        <v>7</v>
      </c>
    </row>
    <row r="7" ht="20.1" customHeight="1" spans="2:8">
      <c r="B7" s="795"/>
      <c r="C7" s="772" t="s">
        <v>8</v>
      </c>
      <c r="D7" s="796"/>
      <c r="E7" s="797"/>
      <c r="F7" s="797"/>
      <c r="G7" s="797"/>
      <c r="H7" s="798"/>
    </row>
    <row r="8" ht="20.1" customHeight="1" spans="1:8">
      <c r="A8" s="799"/>
      <c r="B8" s="800" t="s">
        <v>9</v>
      </c>
      <c r="C8" s="772" t="s">
        <v>10</v>
      </c>
      <c r="D8" s="801" t="s">
        <v>11</v>
      </c>
      <c r="E8" s="802"/>
      <c r="F8" s="802"/>
      <c r="G8" s="802"/>
      <c r="H8" s="803"/>
    </row>
    <row r="9" ht="20.1" customHeight="1" spans="1:8">
      <c r="A9" s="799"/>
      <c r="B9" s="800"/>
      <c r="C9" s="773" t="s">
        <v>12</v>
      </c>
      <c r="D9" s="801" t="s">
        <v>13</v>
      </c>
      <c r="E9" s="774"/>
      <c r="F9" s="774"/>
      <c r="G9" s="774"/>
      <c r="H9" s="775"/>
    </row>
    <row r="10" ht="13.5" customHeight="1" spans="1:8">
      <c r="A10" s="799"/>
      <c r="B10" s="800"/>
      <c r="C10" s="764" t="s">
        <v>14</v>
      </c>
      <c r="D10" s="804"/>
      <c r="E10" s="768"/>
      <c r="F10" s="768"/>
      <c r="G10" s="768"/>
      <c r="H10" s="769"/>
    </row>
    <row r="11" ht="20.1" customHeight="1" spans="1:8">
      <c r="A11" s="799"/>
      <c r="B11" s="800" t="s">
        <v>15</v>
      </c>
      <c r="C11" s="805" t="s">
        <v>16</v>
      </c>
      <c r="D11" s="804" t="s">
        <v>17</v>
      </c>
      <c r="E11" s="774"/>
      <c r="F11" s="774"/>
      <c r="G11" s="774"/>
      <c r="H11" s="775"/>
    </row>
    <row r="12" ht="12.75" customHeight="1" spans="1:8">
      <c r="A12" s="799"/>
      <c r="B12" s="800"/>
      <c r="C12" s="806" t="s">
        <v>18</v>
      </c>
      <c r="D12" s="804"/>
      <c r="E12" s="768"/>
      <c r="F12" s="768"/>
      <c r="G12" s="768"/>
      <c r="H12" s="769"/>
    </row>
    <row r="13" ht="20.1" customHeight="1" spans="1:8">
      <c r="A13" s="799"/>
      <c r="B13" s="800" t="s">
        <v>19</v>
      </c>
      <c r="C13" s="767" t="s">
        <v>20</v>
      </c>
      <c r="D13" s="804" t="s">
        <v>21</v>
      </c>
      <c r="E13" s="770"/>
      <c r="F13" s="770"/>
      <c r="G13" s="770"/>
      <c r="H13" s="771"/>
    </row>
    <row r="14" ht="25.5" customHeight="1" spans="1:8">
      <c r="A14" s="799"/>
      <c r="B14" s="800" t="s">
        <v>22</v>
      </c>
      <c r="C14" s="767" t="s">
        <v>23</v>
      </c>
      <c r="D14" s="804" t="s">
        <v>24</v>
      </c>
      <c r="E14" s="770"/>
      <c r="F14" s="770"/>
      <c r="G14" s="770"/>
      <c r="H14" s="771"/>
    </row>
    <row r="15" ht="20.1" customHeight="1" spans="1:8">
      <c r="A15" s="799"/>
      <c r="B15" s="800" t="s">
        <v>25</v>
      </c>
      <c r="C15" s="767" t="s">
        <v>26</v>
      </c>
      <c r="D15" s="804" t="s">
        <v>27</v>
      </c>
      <c r="E15" s="770"/>
      <c r="F15" s="770"/>
      <c r="G15" s="770"/>
      <c r="H15" s="771"/>
    </row>
    <row r="16" ht="25.5" customHeight="1" spans="1:8">
      <c r="A16" s="799"/>
      <c r="B16" s="800" t="s">
        <v>28</v>
      </c>
      <c r="C16" s="767" t="s">
        <v>29</v>
      </c>
      <c r="D16" s="804" t="s">
        <v>30</v>
      </c>
      <c r="E16" s="770"/>
      <c r="F16" s="770"/>
      <c r="G16" s="770"/>
      <c r="H16" s="771"/>
    </row>
    <row r="17" ht="20.1" customHeight="1" spans="1:8">
      <c r="A17" s="799"/>
      <c r="B17" s="800" t="s">
        <v>31</v>
      </c>
      <c r="C17" s="767" t="s">
        <v>32</v>
      </c>
      <c r="D17" s="804" t="s">
        <v>33</v>
      </c>
      <c r="E17" s="770"/>
      <c r="F17" s="770"/>
      <c r="G17" s="770"/>
      <c r="H17" s="771"/>
    </row>
    <row r="18" ht="20.1" customHeight="1" spans="1:8">
      <c r="A18" s="799"/>
      <c r="B18" s="800" t="s">
        <v>34</v>
      </c>
      <c r="C18" s="805" t="s">
        <v>35</v>
      </c>
      <c r="D18" s="804" t="s">
        <v>36</v>
      </c>
      <c r="E18" s="774"/>
      <c r="F18" s="774"/>
      <c r="G18" s="774"/>
      <c r="H18" s="775"/>
    </row>
    <row r="19" ht="12.75" customHeight="1" spans="1:8">
      <c r="A19" s="799"/>
      <c r="B19" s="800"/>
      <c r="C19" s="806" t="s">
        <v>37</v>
      </c>
      <c r="D19" s="804"/>
      <c r="E19" s="768"/>
      <c r="F19" s="768"/>
      <c r="G19" s="768"/>
      <c r="H19" s="769"/>
    </row>
    <row r="20" ht="20.1" customHeight="1" spans="1:8">
      <c r="A20" s="799"/>
      <c r="B20" s="800" t="s">
        <v>38</v>
      </c>
      <c r="C20" s="767" t="s">
        <v>39</v>
      </c>
      <c r="D20" s="804" t="s">
        <v>40</v>
      </c>
      <c r="E20" s="770"/>
      <c r="F20" s="770"/>
      <c r="G20" s="770"/>
      <c r="H20" s="771"/>
    </row>
    <row r="21" ht="20.1" customHeight="1" spans="2:8">
      <c r="B21" s="807" t="s">
        <v>41</v>
      </c>
      <c r="C21" s="767" t="s">
        <v>42</v>
      </c>
      <c r="D21" s="804" t="s">
        <v>43</v>
      </c>
      <c r="E21" s="770"/>
      <c r="F21" s="770"/>
      <c r="G21" s="770"/>
      <c r="H21" s="771"/>
    </row>
    <row r="22" ht="20.1" customHeight="1" spans="2:8">
      <c r="B22" s="807" t="s">
        <v>44</v>
      </c>
      <c r="C22" s="767" t="s">
        <v>45</v>
      </c>
      <c r="D22" s="804" t="s">
        <v>46</v>
      </c>
      <c r="E22" s="770"/>
      <c r="F22" s="770"/>
      <c r="G22" s="770"/>
      <c r="H22" s="771"/>
    </row>
    <row r="23" ht="25.5" customHeight="1" spans="2:8">
      <c r="B23" s="807" t="s">
        <v>47</v>
      </c>
      <c r="C23" s="767" t="s">
        <v>48</v>
      </c>
      <c r="D23" s="804" t="s">
        <v>49</v>
      </c>
      <c r="E23" s="770"/>
      <c r="F23" s="770"/>
      <c r="G23" s="770"/>
      <c r="H23" s="771"/>
    </row>
    <row r="24" ht="25.5" customHeight="1" spans="2:8">
      <c r="B24" s="807" t="s">
        <v>50</v>
      </c>
      <c r="C24" s="767" t="s">
        <v>51</v>
      </c>
      <c r="D24" s="804" t="s">
        <v>52</v>
      </c>
      <c r="E24" s="770"/>
      <c r="F24" s="770"/>
      <c r="G24" s="770"/>
      <c r="H24" s="771"/>
    </row>
    <row r="25" ht="25.5" customHeight="1" spans="2:8">
      <c r="B25" s="807" t="s">
        <v>53</v>
      </c>
      <c r="C25" s="767" t="s">
        <v>54</v>
      </c>
      <c r="D25" s="804" t="s">
        <v>55</v>
      </c>
      <c r="E25" s="770"/>
      <c r="F25" s="770"/>
      <c r="G25" s="770"/>
      <c r="H25" s="771"/>
    </row>
    <row r="26" ht="25.5" customHeight="1" spans="2:8">
      <c r="B26" s="807" t="s">
        <v>53</v>
      </c>
      <c r="C26" s="767" t="s">
        <v>56</v>
      </c>
      <c r="D26" s="804" t="s">
        <v>57</v>
      </c>
      <c r="E26" s="770"/>
      <c r="F26" s="770"/>
      <c r="G26" s="770"/>
      <c r="H26" s="771"/>
    </row>
    <row r="27" ht="20.1" customHeight="1" spans="1:8">
      <c r="A27" s="799"/>
      <c r="B27" s="800" t="s">
        <v>58</v>
      </c>
      <c r="C27" s="767" t="s">
        <v>59</v>
      </c>
      <c r="D27" s="804" t="s">
        <v>60</v>
      </c>
      <c r="E27" s="770"/>
      <c r="F27" s="770"/>
      <c r="G27" s="770"/>
      <c r="H27" s="771"/>
    </row>
    <row r="28" ht="25.5" customHeight="1" spans="1:8">
      <c r="A28" s="799"/>
      <c r="B28" s="800" t="s">
        <v>61</v>
      </c>
      <c r="C28" s="805" t="s">
        <v>62</v>
      </c>
      <c r="D28" s="804" t="s">
        <v>63</v>
      </c>
      <c r="E28" s="774"/>
      <c r="F28" s="774"/>
      <c r="G28" s="774"/>
      <c r="H28" s="775"/>
    </row>
    <row r="29" ht="22.5" customHeight="1" spans="1:8">
      <c r="A29" s="799"/>
      <c r="B29" s="800"/>
      <c r="C29" s="806" t="s">
        <v>64</v>
      </c>
      <c r="D29" s="804"/>
      <c r="E29" s="768"/>
      <c r="F29" s="768"/>
      <c r="G29" s="768"/>
      <c r="H29" s="769"/>
    </row>
    <row r="30" ht="25.5" customHeight="1" spans="1:8">
      <c r="A30" s="799"/>
      <c r="B30" s="800" t="s">
        <v>65</v>
      </c>
      <c r="C30" s="767" t="s">
        <v>66</v>
      </c>
      <c r="D30" s="804" t="s">
        <v>67</v>
      </c>
      <c r="E30" s="770"/>
      <c r="F30" s="770"/>
      <c r="G30" s="770"/>
      <c r="H30" s="771"/>
    </row>
    <row r="31" ht="25.5" customHeight="1" spans="2:8">
      <c r="B31" s="807" t="s">
        <v>68</v>
      </c>
      <c r="C31" s="767" t="s">
        <v>69</v>
      </c>
      <c r="D31" s="804" t="s">
        <v>70</v>
      </c>
      <c r="E31" s="770"/>
      <c r="F31" s="770"/>
      <c r="G31" s="770"/>
      <c r="H31" s="771"/>
    </row>
    <row r="32" ht="35.25" customHeight="1" spans="2:8">
      <c r="B32" s="807" t="s">
        <v>71</v>
      </c>
      <c r="C32" s="767" t="s">
        <v>72</v>
      </c>
      <c r="D32" s="804" t="s">
        <v>73</v>
      </c>
      <c r="E32" s="770"/>
      <c r="F32" s="770"/>
      <c r="G32" s="770"/>
      <c r="H32" s="771"/>
    </row>
    <row r="33" ht="35.25" customHeight="1" spans="2:8">
      <c r="B33" s="807" t="s">
        <v>74</v>
      </c>
      <c r="C33" s="767" t="s">
        <v>75</v>
      </c>
      <c r="D33" s="804" t="s">
        <v>76</v>
      </c>
      <c r="E33" s="770"/>
      <c r="F33" s="770"/>
      <c r="G33" s="770"/>
      <c r="H33" s="771"/>
    </row>
    <row r="34" ht="25.5" customHeight="1" spans="2:8">
      <c r="B34" s="807" t="s">
        <v>77</v>
      </c>
      <c r="C34" s="767" t="s">
        <v>78</v>
      </c>
      <c r="D34" s="804" t="s">
        <v>79</v>
      </c>
      <c r="E34" s="770"/>
      <c r="F34" s="770"/>
      <c r="G34" s="770"/>
      <c r="H34" s="771"/>
    </row>
    <row r="35" ht="25.5" customHeight="1" spans="2:8">
      <c r="B35" s="807" t="s">
        <v>77</v>
      </c>
      <c r="C35" s="767" t="s">
        <v>80</v>
      </c>
      <c r="D35" s="804" t="s">
        <v>81</v>
      </c>
      <c r="E35" s="770"/>
      <c r="F35" s="770"/>
      <c r="G35" s="770"/>
      <c r="H35" s="771"/>
    </row>
    <row r="36" ht="39" customHeight="1" spans="2:8">
      <c r="B36" s="807" t="s">
        <v>82</v>
      </c>
      <c r="C36" s="767" t="s">
        <v>83</v>
      </c>
      <c r="D36" s="804" t="s">
        <v>84</v>
      </c>
      <c r="E36" s="770"/>
      <c r="F36" s="770"/>
      <c r="G36" s="770"/>
      <c r="H36" s="771"/>
    </row>
    <row r="37" ht="25.5" customHeight="1" spans="2:8">
      <c r="B37" s="807" t="s">
        <v>85</v>
      </c>
      <c r="C37" s="767" t="s">
        <v>86</v>
      </c>
      <c r="D37" s="804" t="s">
        <v>87</v>
      </c>
      <c r="E37" s="770"/>
      <c r="F37" s="770"/>
      <c r="G37" s="770"/>
      <c r="H37" s="771"/>
    </row>
    <row r="38" ht="25.5" customHeight="1" spans="2:8">
      <c r="B38" s="807" t="s">
        <v>88</v>
      </c>
      <c r="C38" s="767" t="s">
        <v>89</v>
      </c>
      <c r="D38" s="804" t="s">
        <v>90</v>
      </c>
      <c r="E38" s="770"/>
      <c r="F38" s="770"/>
      <c r="G38" s="770"/>
      <c r="H38" s="771"/>
    </row>
    <row r="39" ht="25.5" customHeight="1" spans="2:8">
      <c r="B39" s="807" t="s">
        <v>91</v>
      </c>
      <c r="C39" s="767" t="s">
        <v>92</v>
      </c>
      <c r="D39" s="804" t="s">
        <v>93</v>
      </c>
      <c r="E39" s="770"/>
      <c r="F39" s="770"/>
      <c r="G39" s="770"/>
      <c r="H39" s="771"/>
    </row>
    <row r="40" ht="20.1" customHeight="1" spans="1:8">
      <c r="A40" s="799"/>
      <c r="B40" s="800">
        <v>288</v>
      </c>
      <c r="C40" s="772" t="s">
        <v>94</v>
      </c>
      <c r="D40" s="804" t="s">
        <v>95</v>
      </c>
      <c r="E40" s="770"/>
      <c r="F40" s="770"/>
      <c r="G40" s="770"/>
      <c r="H40" s="771"/>
    </row>
    <row r="41" ht="20.1" customHeight="1" spans="1:8">
      <c r="A41" s="799"/>
      <c r="B41" s="800"/>
      <c r="C41" s="773" t="s">
        <v>96</v>
      </c>
      <c r="D41" s="804" t="s">
        <v>97</v>
      </c>
      <c r="E41" s="774"/>
      <c r="F41" s="774"/>
      <c r="G41" s="774"/>
      <c r="H41" s="775"/>
    </row>
    <row r="42" ht="12.75" customHeight="1" spans="1:8">
      <c r="A42" s="799"/>
      <c r="B42" s="800"/>
      <c r="C42" s="764" t="s">
        <v>98</v>
      </c>
      <c r="D42" s="804"/>
      <c r="E42" s="768"/>
      <c r="F42" s="768"/>
      <c r="G42" s="768"/>
      <c r="H42" s="769"/>
    </row>
    <row r="43" ht="25.5" customHeight="1" spans="2:8">
      <c r="B43" s="807" t="s">
        <v>99</v>
      </c>
      <c r="C43" s="767" t="s">
        <v>100</v>
      </c>
      <c r="D43" s="804" t="s">
        <v>101</v>
      </c>
      <c r="E43" s="770"/>
      <c r="F43" s="770"/>
      <c r="G43" s="770"/>
      <c r="H43" s="771"/>
    </row>
    <row r="44" ht="20.1" customHeight="1" spans="2:8">
      <c r="B44" s="807">
        <v>10</v>
      </c>
      <c r="C44" s="767" t="s">
        <v>102</v>
      </c>
      <c r="D44" s="804" t="s">
        <v>103</v>
      </c>
      <c r="E44" s="770"/>
      <c r="F44" s="770"/>
      <c r="G44" s="770"/>
      <c r="H44" s="771"/>
    </row>
    <row r="45" ht="20.1" customHeight="1" spans="2:8">
      <c r="B45" s="807" t="s">
        <v>104</v>
      </c>
      <c r="C45" s="767" t="s">
        <v>105</v>
      </c>
      <c r="D45" s="804" t="s">
        <v>106</v>
      </c>
      <c r="E45" s="770"/>
      <c r="F45" s="770"/>
      <c r="G45" s="770"/>
      <c r="H45" s="771"/>
    </row>
    <row r="46" ht="20.1" customHeight="1" spans="2:8">
      <c r="B46" s="807">
        <v>13</v>
      </c>
      <c r="C46" s="767" t="s">
        <v>107</v>
      </c>
      <c r="D46" s="804" t="s">
        <v>108</v>
      </c>
      <c r="E46" s="770"/>
      <c r="F46" s="770"/>
      <c r="G46" s="770"/>
      <c r="H46" s="771"/>
    </row>
    <row r="47" ht="20.1" customHeight="1" spans="2:8">
      <c r="B47" s="807" t="s">
        <v>109</v>
      </c>
      <c r="C47" s="767" t="s">
        <v>110</v>
      </c>
      <c r="D47" s="804" t="s">
        <v>111</v>
      </c>
      <c r="E47" s="770"/>
      <c r="F47" s="770"/>
      <c r="G47" s="770"/>
      <c r="H47" s="771"/>
    </row>
    <row r="48" ht="20.1" customHeight="1" spans="2:8">
      <c r="B48" s="807" t="s">
        <v>112</v>
      </c>
      <c r="C48" s="767" t="s">
        <v>113</v>
      </c>
      <c r="D48" s="804" t="s">
        <v>114</v>
      </c>
      <c r="E48" s="770"/>
      <c r="F48" s="770"/>
      <c r="G48" s="770"/>
      <c r="H48" s="771"/>
    </row>
    <row r="49" ht="25.5" customHeight="1" spans="1:8">
      <c r="A49" s="799"/>
      <c r="B49" s="800">
        <v>14</v>
      </c>
      <c r="C49" s="767" t="s">
        <v>115</v>
      </c>
      <c r="D49" s="804" t="s">
        <v>116</v>
      </c>
      <c r="E49" s="770"/>
      <c r="F49" s="770"/>
      <c r="G49" s="770"/>
      <c r="H49" s="771"/>
    </row>
    <row r="50" ht="20.1" customHeight="1" spans="1:8">
      <c r="A50" s="799"/>
      <c r="B50" s="800">
        <v>20</v>
      </c>
      <c r="C50" s="805" t="s">
        <v>117</v>
      </c>
      <c r="D50" s="804" t="s">
        <v>118</v>
      </c>
      <c r="E50" s="774"/>
      <c r="F50" s="774"/>
      <c r="G50" s="774"/>
      <c r="H50" s="775"/>
    </row>
    <row r="51" ht="12" customHeight="1" spans="1:8">
      <c r="A51" s="799"/>
      <c r="B51" s="800"/>
      <c r="C51" s="806" t="s">
        <v>119</v>
      </c>
      <c r="D51" s="804"/>
      <c r="E51" s="768"/>
      <c r="F51" s="768"/>
      <c r="G51" s="768"/>
      <c r="H51" s="769"/>
    </row>
    <row r="52" ht="20.1" customHeight="1" spans="1:8">
      <c r="A52" s="799"/>
      <c r="B52" s="800">
        <v>204</v>
      </c>
      <c r="C52" s="767" t="s">
        <v>120</v>
      </c>
      <c r="D52" s="804" t="s">
        <v>121</v>
      </c>
      <c r="E52" s="770"/>
      <c r="F52" s="770"/>
      <c r="G52" s="770"/>
      <c r="H52" s="771"/>
    </row>
    <row r="53" ht="20.1" customHeight="1" spans="1:8">
      <c r="A53" s="799"/>
      <c r="B53" s="800">
        <v>205</v>
      </c>
      <c r="C53" s="767" t="s">
        <v>122</v>
      </c>
      <c r="D53" s="804" t="s">
        <v>123</v>
      </c>
      <c r="E53" s="770"/>
      <c r="F53" s="770"/>
      <c r="G53" s="770"/>
      <c r="H53" s="771"/>
    </row>
    <row r="54" ht="25.5" customHeight="1" spans="1:8">
      <c r="A54" s="799"/>
      <c r="B54" s="800" t="s">
        <v>124</v>
      </c>
      <c r="C54" s="767" t="s">
        <v>125</v>
      </c>
      <c r="D54" s="804" t="s">
        <v>126</v>
      </c>
      <c r="E54" s="770"/>
      <c r="F54" s="770"/>
      <c r="G54" s="770"/>
      <c r="H54" s="771"/>
    </row>
    <row r="55" ht="25.5" customHeight="1" spans="1:8">
      <c r="A55" s="799"/>
      <c r="B55" s="800" t="s">
        <v>127</v>
      </c>
      <c r="C55" s="767" t="s">
        <v>128</v>
      </c>
      <c r="D55" s="804" t="s">
        <v>129</v>
      </c>
      <c r="E55" s="770"/>
      <c r="F55" s="770"/>
      <c r="G55" s="770"/>
      <c r="H55" s="771"/>
    </row>
    <row r="56" ht="20.1" customHeight="1" spans="1:8">
      <c r="A56" s="799"/>
      <c r="B56" s="800">
        <v>206</v>
      </c>
      <c r="C56" s="767" t="s">
        <v>130</v>
      </c>
      <c r="D56" s="804" t="s">
        <v>131</v>
      </c>
      <c r="E56" s="770"/>
      <c r="F56" s="770"/>
      <c r="G56" s="770"/>
      <c r="H56" s="771"/>
    </row>
    <row r="57" ht="20.1" customHeight="1" spans="1:8">
      <c r="A57" s="799"/>
      <c r="B57" s="800" t="s">
        <v>132</v>
      </c>
      <c r="C57" s="805" t="s">
        <v>133</v>
      </c>
      <c r="D57" s="804" t="s">
        <v>134</v>
      </c>
      <c r="E57" s="774"/>
      <c r="F57" s="774"/>
      <c r="G57" s="774"/>
      <c r="H57" s="775"/>
    </row>
    <row r="58" ht="12" customHeight="1" spans="1:8">
      <c r="A58" s="799"/>
      <c r="B58" s="800"/>
      <c r="C58" s="806" t="s">
        <v>135</v>
      </c>
      <c r="D58" s="804"/>
      <c r="E58" s="768"/>
      <c r="F58" s="768"/>
      <c r="G58" s="768"/>
      <c r="H58" s="769"/>
    </row>
    <row r="59" ht="23.25" customHeight="1" spans="2:8">
      <c r="B59" s="807" t="s">
        <v>136</v>
      </c>
      <c r="C59" s="767" t="s">
        <v>137</v>
      </c>
      <c r="D59" s="804" t="s">
        <v>138</v>
      </c>
      <c r="E59" s="770"/>
      <c r="F59" s="770"/>
      <c r="G59" s="770"/>
      <c r="H59" s="771"/>
    </row>
    <row r="60" ht="20.1" customHeight="1" spans="2:8">
      <c r="B60" s="807">
        <v>223</v>
      </c>
      <c r="C60" s="767" t="s">
        <v>139</v>
      </c>
      <c r="D60" s="804" t="s">
        <v>140</v>
      </c>
      <c r="E60" s="770"/>
      <c r="F60" s="770"/>
      <c r="G60" s="770"/>
      <c r="H60" s="771"/>
    </row>
    <row r="61" ht="25.5" customHeight="1" spans="1:8">
      <c r="A61" s="799"/>
      <c r="B61" s="800">
        <v>224</v>
      </c>
      <c r="C61" s="767" t="s">
        <v>141</v>
      </c>
      <c r="D61" s="804" t="s">
        <v>142</v>
      </c>
      <c r="E61" s="770"/>
      <c r="F61" s="770"/>
      <c r="G61" s="770"/>
      <c r="H61" s="771"/>
    </row>
    <row r="62" ht="20.1" customHeight="1" spans="1:8">
      <c r="A62" s="799"/>
      <c r="B62" s="800">
        <v>23</v>
      </c>
      <c r="C62" s="805" t="s">
        <v>143</v>
      </c>
      <c r="D62" s="804" t="s">
        <v>144</v>
      </c>
      <c r="E62" s="774"/>
      <c r="F62" s="774"/>
      <c r="G62" s="774"/>
      <c r="H62" s="775"/>
    </row>
    <row r="63" ht="20.1" customHeight="1" spans="1:8">
      <c r="A63" s="799"/>
      <c r="B63" s="800"/>
      <c r="C63" s="806" t="s">
        <v>145</v>
      </c>
      <c r="D63" s="804"/>
      <c r="E63" s="768"/>
      <c r="F63" s="768"/>
      <c r="G63" s="768"/>
      <c r="H63" s="769"/>
    </row>
    <row r="64" ht="25.5" customHeight="1" spans="2:8">
      <c r="B64" s="807">
        <v>230</v>
      </c>
      <c r="C64" s="767" t="s">
        <v>146</v>
      </c>
      <c r="D64" s="804" t="s">
        <v>147</v>
      </c>
      <c r="E64" s="770"/>
      <c r="F64" s="770"/>
      <c r="G64" s="770"/>
      <c r="H64" s="771"/>
    </row>
    <row r="65" ht="25.5" customHeight="1" spans="2:8">
      <c r="B65" s="807">
        <v>231</v>
      </c>
      <c r="C65" s="767" t="s">
        <v>148</v>
      </c>
      <c r="D65" s="804" t="s">
        <v>149</v>
      </c>
      <c r="E65" s="770"/>
      <c r="F65" s="770"/>
      <c r="G65" s="770"/>
      <c r="H65" s="771"/>
    </row>
    <row r="66" ht="20.1" customHeight="1" spans="2:8">
      <c r="B66" s="807" t="s">
        <v>150</v>
      </c>
      <c r="C66" s="767" t="s">
        <v>151</v>
      </c>
      <c r="D66" s="804" t="s">
        <v>152</v>
      </c>
      <c r="E66" s="770"/>
      <c r="F66" s="770"/>
      <c r="G66" s="770"/>
      <c r="H66" s="771"/>
    </row>
    <row r="67" ht="25.5" customHeight="1" spans="2:8">
      <c r="B67" s="807" t="s">
        <v>153</v>
      </c>
      <c r="C67" s="767" t="s">
        <v>154</v>
      </c>
      <c r="D67" s="804" t="s">
        <v>155</v>
      </c>
      <c r="E67" s="770"/>
      <c r="F67" s="770"/>
      <c r="G67" s="770"/>
      <c r="H67" s="771"/>
    </row>
    <row r="68" ht="25.5" customHeight="1" spans="2:8">
      <c r="B68" s="807">
        <v>235</v>
      </c>
      <c r="C68" s="767" t="s">
        <v>156</v>
      </c>
      <c r="D68" s="804" t="s">
        <v>157</v>
      </c>
      <c r="E68" s="770"/>
      <c r="F68" s="770"/>
      <c r="G68" s="770"/>
      <c r="H68" s="771"/>
    </row>
    <row r="69" ht="25.5" customHeight="1" spans="2:8">
      <c r="B69" s="807" t="s">
        <v>158</v>
      </c>
      <c r="C69" s="767" t="s">
        <v>159</v>
      </c>
      <c r="D69" s="804" t="s">
        <v>160</v>
      </c>
      <c r="E69" s="770"/>
      <c r="F69" s="770"/>
      <c r="G69" s="770"/>
      <c r="H69" s="771"/>
    </row>
    <row r="70" ht="25.5" customHeight="1" spans="2:8">
      <c r="B70" s="807">
        <v>237</v>
      </c>
      <c r="C70" s="767" t="s">
        <v>161</v>
      </c>
      <c r="D70" s="804" t="s">
        <v>162</v>
      </c>
      <c r="E70" s="770"/>
      <c r="F70" s="770"/>
      <c r="G70" s="770"/>
      <c r="H70" s="771"/>
    </row>
    <row r="71" ht="20.1" customHeight="1" spans="2:8">
      <c r="B71" s="807" t="s">
        <v>163</v>
      </c>
      <c r="C71" s="767" t="s">
        <v>164</v>
      </c>
      <c r="D71" s="804" t="s">
        <v>165</v>
      </c>
      <c r="E71" s="770"/>
      <c r="F71" s="770"/>
      <c r="G71" s="770"/>
      <c r="H71" s="771"/>
    </row>
    <row r="72" ht="20.1" customHeight="1" spans="2:8">
      <c r="B72" s="807">
        <v>24</v>
      </c>
      <c r="C72" s="767" t="s">
        <v>166</v>
      </c>
      <c r="D72" s="804" t="s">
        <v>167</v>
      </c>
      <c r="E72" s="770"/>
      <c r="F72" s="770"/>
      <c r="G72" s="770"/>
      <c r="H72" s="771"/>
    </row>
    <row r="73" ht="25.5" customHeight="1" spans="2:8">
      <c r="B73" s="807" t="s">
        <v>168</v>
      </c>
      <c r="C73" s="767" t="s">
        <v>169</v>
      </c>
      <c r="D73" s="804" t="s">
        <v>170</v>
      </c>
      <c r="E73" s="770"/>
      <c r="F73" s="770"/>
      <c r="G73" s="770"/>
      <c r="H73" s="771"/>
    </row>
    <row r="74" ht="25.5" customHeight="1" spans="2:8">
      <c r="B74" s="807"/>
      <c r="C74" s="772" t="s">
        <v>171</v>
      </c>
      <c r="D74" s="804" t="s">
        <v>172</v>
      </c>
      <c r="E74" s="770"/>
      <c r="F74" s="770"/>
      <c r="G74" s="770"/>
      <c r="H74" s="771"/>
    </row>
    <row r="75" ht="20.1" customHeight="1" spans="2:8">
      <c r="B75" s="807">
        <v>88</v>
      </c>
      <c r="C75" s="772" t="s">
        <v>173</v>
      </c>
      <c r="D75" s="804" t="s">
        <v>174</v>
      </c>
      <c r="E75" s="770"/>
      <c r="F75" s="770"/>
      <c r="G75" s="770"/>
      <c r="H75" s="771"/>
    </row>
    <row r="76" ht="20.1" customHeight="1" spans="1:8">
      <c r="A76" s="799"/>
      <c r="B76" s="808"/>
      <c r="C76" s="772" t="s">
        <v>175</v>
      </c>
      <c r="D76" s="809"/>
      <c r="E76" s="770"/>
      <c r="F76" s="770"/>
      <c r="G76" s="770"/>
      <c r="H76" s="771"/>
    </row>
    <row r="77" ht="20.1" customHeight="1" spans="1:8">
      <c r="A77" s="799"/>
      <c r="B77" s="800"/>
      <c r="C77" s="773" t="s">
        <v>176</v>
      </c>
      <c r="D77" s="804" t="s">
        <v>177</v>
      </c>
      <c r="E77" s="774"/>
      <c r="F77" s="774"/>
      <c r="G77" s="774"/>
      <c r="H77" s="775"/>
    </row>
    <row r="78" ht="20.1" customHeight="1" spans="1:8">
      <c r="A78" s="799"/>
      <c r="B78" s="800"/>
      <c r="C78" s="764" t="s">
        <v>178</v>
      </c>
      <c r="D78" s="804"/>
      <c r="E78" s="768"/>
      <c r="F78" s="768"/>
      <c r="G78" s="768"/>
      <c r="H78" s="769"/>
    </row>
    <row r="79" ht="20.1" customHeight="1" spans="1:8">
      <c r="A79" s="799"/>
      <c r="B79" s="800" t="s">
        <v>179</v>
      </c>
      <c r="C79" s="767" t="s">
        <v>180</v>
      </c>
      <c r="D79" s="804" t="s">
        <v>181</v>
      </c>
      <c r="E79" s="770"/>
      <c r="F79" s="770"/>
      <c r="G79" s="770"/>
      <c r="H79" s="771"/>
    </row>
    <row r="80" ht="20.1" customHeight="1" spans="2:8">
      <c r="B80" s="807">
        <v>31</v>
      </c>
      <c r="C80" s="767" t="s">
        <v>182</v>
      </c>
      <c r="D80" s="804" t="s">
        <v>183</v>
      </c>
      <c r="E80" s="770"/>
      <c r="F80" s="770"/>
      <c r="G80" s="770"/>
      <c r="H80" s="771"/>
    </row>
    <row r="81" ht="20.1" customHeight="1" spans="2:8">
      <c r="B81" s="807">
        <v>306</v>
      </c>
      <c r="C81" s="767" t="s">
        <v>184</v>
      </c>
      <c r="D81" s="804" t="s">
        <v>185</v>
      </c>
      <c r="E81" s="770"/>
      <c r="F81" s="770"/>
      <c r="G81" s="770"/>
      <c r="H81" s="771"/>
    </row>
    <row r="82" ht="20.1" customHeight="1" spans="2:8">
      <c r="B82" s="807">
        <v>32</v>
      </c>
      <c r="C82" s="767" t="s">
        <v>186</v>
      </c>
      <c r="D82" s="804" t="s">
        <v>187</v>
      </c>
      <c r="E82" s="770"/>
      <c r="F82" s="770"/>
      <c r="G82" s="770"/>
      <c r="H82" s="771"/>
    </row>
    <row r="83" ht="58.5" customHeight="1" spans="2:8">
      <c r="B83" s="807" t="s">
        <v>188</v>
      </c>
      <c r="C83" s="767" t="s">
        <v>189</v>
      </c>
      <c r="D83" s="804" t="s">
        <v>190</v>
      </c>
      <c r="E83" s="770"/>
      <c r="F83" s="770"/>
      <c r="G83" s="770"/>
      <c r="H83" s="771"/>
    </row>
    <row r="84" ht="49.5" customHeight="1" spans="2:8">
      <c r="B84" s="807" t="s">
        <v>191</v>
      </c>
      <c r="C84" s="767" t="s">
        <v>578</v>
      </c>
      <c r="D84" s="804" t="s">
        <v>193</v>
      </c>
      <c r="E84" s="770"/>
      <c r="F84" s="770"/>
      <c r="G84" s="770"/>
      <c r="H84" s="771"/>
    </row>
    <row r="85" ht="20.1" customHeight="1" spans="2:8">
      <c r="B85" s="807">
        <v>34</v>
      </c>
      <c r="C85" s="767" t="s">
        <v>194</v>
      </c>
      <c r="D85" s="804" t="s">
        <v>195</v>
      </c>
      <c r="E85" s="770"/>
      <c r="F85" s="770"/>
      <c r="G85" s="770"/>
      <c r="H85" s="771"/>
    </row>
    <row r="86" ht="20.1" customHeight="1" spans="2:8">
      <c r="B86" s="807">
        <v>340</v>
      </c>
      <c r="C86" s="767" t="s">
        <v>196</v>
      </c>
      <c r="D86" s="804" t="s">
        <v>197</v>
      </c>
      <c r="E86" s="770"/>
      <c r="F86" s="770"/>
      <c r="G86" s="770"/>
      <c r="H86" s="771"/>
    </row>
    <row r="87" ht="20.1" customHeight="1" spans="2:8">
      <c r="B87" s="807">
        <v>341</v>
      </c>
      <c r="C87" s="767" t="s">
        <v>198</v>
      </c>
      <c r="D87" s="804" t="s">
        <v>199</v>
      </c>
      <c r="E87" s="770"/>
      <c r="F87" s="770"/>
      <c r="G87" s="770"/>
      <c r="H87" s="771"/>
    </row>
    <row r="88" ht="20.1" customHeight="1" spans="2:8">
      <c r="B88" s="807"/>
      <c r="C88" s="767" t="s">
        <v>200</v>
      </c>
      <c r="D88" s="804" t="s">
        <v>201</v>
      </c>
      <c r="E88" s="770"/>
      <c r="F88" s="770"/>
      <c r="G88" s="770"/>
      <c r="H88" s="771"/>
    </row>
    <row r="89" ht="20.1" customHeight="1" spans="2:8">
      <c r="B89" s="807">
        <v>35</v>
      </c>
      <c r="C89" s="767" t="s">
        <v>202</v>
      </c>
      <c r="D89" s="804" t="s">
        <v>203</v>
      </c>
      <c r="E89" s="770"/>
      <c r="F89" s="770"/>
      <c r="G89" s="770"/>
      <c r="H89" s="771"/>
    </row>
    <row r="90" ht="20.1" customHeight="1" spans="2:8">
      <c r="B90" s="807">
        <v>350</v>
      </c>
      <c r="C90" s="767" t="s">
        <v>204</v>
      </c>
      <c r="D90" s="804" t="s">
        <v>205</v>
      </c>
      <c r="E90" s="770"/>
      <c r="F90" s="770"/>
      <c r="G90" s="770"/>
      <c r="H90" s="771"/>
    </row>
    <row r="91" ht="20.1" customHeight="1" spans="1:8">
      <c r="A91" s="799"/>
      <c r="B91" s="800">
        <v>351</v>
      </c>
      <c r="C91" s="767" t="s">
        <v>206</v>
      </c>
      <c r="D91" s="804" t="s">
        <v>207</v>
      </c>
      <c r="E91" s="770"/>
      <c r="F91" s="770"/>
      <c r="G91" s="770"/>
      <c r="H91" s="771"/>
    </row>
    <row r="92" ht="22.5" customHeight="1" spans="1:8">
      <c r="A92" s="799"/>
      <c r="B92" s="800"/>
      <c r="C92" s="773" t="s">
        <v>208</v>
      </c>
      <c r="D92" s="804" t="s">
        <v>209</v>
      </c>
      <c r="E92" s="774"/>
      <c r="F92" s="774"/>
      <c r="G92" s="774"/>
      <c r="H92" s="775"/>
    </row>
    <row r="93" ht="13.5" customHeight="1" spans="1:8">
      <c r="A93" s="799"/>
      <c r="B93" s="800"/>
      <c r="C93" s="764" t="s">
        <v>210</v>
      </c>
      <c r="D93" s="804"/>
      <c r="E93" s="768"/>
      <c r="F93" s="768"/>
      <c r="G93" s="768"/>
      <c r="H93" s="769"/>
    </row>
    <row r="94" ht="20.1" customHeight="1" spans="1:8">
      <c r="A94" s="799"/>
      <c r="B94" s="800">
        <v>40</v>
      </c>
      <c r="C94" s="805" t="s">
        <v>211</v>
      </c>
      <c r="D94" s="804" t="s">
        <v>212</v>
      </c>
      <c r="E94" s="774"/>
      <c r="F94" s="774"/>
      <c r="G94" s="774"/>
      <c r="H94" s="775"/>
    </row>
    <row r="95" ht="14.25" customHeight="1" spans="1:8">
      <c r="A95" s="799"/>
      <c r="B95" s="800"/>
      <c r="C95" s="806" t="s">
        <v>213</v>
      </c>
      <c r="D95" s="804"/>
      <c r="E95" s="768"/>
      <c r="F95" s="768"/>
      <c r="G95" s="768"/>
      <c r="H95" s="769"/>
    </row>
    <row r="96" ht="25.5" customHeight="1" spans="1:8">
      <c r="A96" s="799"/>
      <c r="B96" s="800">
        <v>404</v>
      </c>
      <c r="C96" s="767" t="s">
        <v>214</v>
      </c>
      <c r="D96" s="804" t="s">
        <v>215</v>
      </c>
      <c r="E96" s="770"/>
      <c r="F96" s="770"/>
      <c r="G96" s="770"/>
      <c r="H96" s="771"/>
    </row>
    <row r="97" ht="20.1" customHeight="1" spans="1:8">
      <c r="A97" s="799"/>
      <c r="B97" s="800">
        <v>400</v>
      </c>
      <c r="C97" s="767" t="s">
        <v>216</v>
      </c>
      <c r="D97" s="804" t="s">
        <v>217</v>
      </c>
      <c r="E97" s="770"/>
      <c r="F97" s="770"/>
      <c r="G97" s="770"/>
      <c r="H97" s="771"/>
    </row>
    <row r="98" ht="20.1" customHeight="1" spans="1:8">
      <c r="A98" s="799"/>
      <c r="B98" s="800" t="s">
        <v>218</v>
      </c>
      <c r="C98" s="767" t="s">
        <v>219</v>
      </c>
      <c r="D98" s="804" t="s">
        <v>220</v>
      </c>
      <c r="E98" s="770"/>
      <c r="F98" s="770"/>
      <c r="G98" s="770"/>
      <c r="H98" s="771"/>
    </row>
    <row r="99" ht="20.1" customHeight="1" spans="1:8">
      <c r="A99" s="799"/>
      <c r="B99" s="800">
        <v>41</v>
      </c>
      <c r="C99" s="805" t="s">
        <v>221</v>
      </c>
      <c r="D99" s="804" t="s">
        <v>222</v>
      </c>
      <c r="E99" s="774"/>
      <c r="F99" s="774"/>
      <c r="G99" s="774"/>
      <c r="H99" s="775"/>
    </row>
    <row r="100" ht="12" customHeight="1" spans="1:8">
      <c r="A100" s="799"/>
      <c r="B100" s="800"/>
      <c r="C100" s="806" t="s">
        <v>223</v>
      </c>
      <c r="D100" s="804"/>
      <c r="E100" s="768"/>
      <c r="F100" s="768"/>
      <c r="G100" s="768"/>
      <c r="H100" s="769"/>
    </row>
    <row r="101" ht="20.1" customHeight="1" spans="2:8">
      <c r="B101" s="807">
        <v>410</v>
      </c>
      <c r="C101" s="767" t="s">
        <v>224</v>
      </c>
      <c r="D101" s="804" t="s">
        <v>225</v>
      </c>
      <c r="E101" s="770"/>
      <c r="F101" s="770"/>
      <c r="G101" s="770"/>
      <c r="H101" s="771"/>
    </row>
    <row r="102" ht="36.75" customHeight="1" spans="2:8">
      <c r="B102" s="807" t="s">
        <v>226</v>
      </c>
      <c r="C102" s="767" t="s">
        <v>227</v>
      </c>
      <c r="D102" s="804" t="s">
        <v>228</v>
      </c>
      <c r="E102" s="770"/>
      <c r="F102" s="770"/>
      <c r="G102" s="770"/>
      <c r="H102" s="771"/>
    </row>
    <row r="103" ht="39" customHeight="1" spans="2:8">
      <c r="B103" s="807" t="s">
        <v>226</v>
      </c>
      <c r="C103" s="767" t="s">
        <v>229</v>
      </c>
      <c r="D103" s="804" t="s">
        <v>230</v>
      </c>
      <c r="E103" s="770"/>
      <c r="F103" s="770"/>
      <c r="G103" s="770"/>
      <c r="H103" s="771"/>
    </row>
    <row r="104" ht="25.5" customHeight="1" spans="2:8">
      <c r="B104" s="807" t="s">
        <v>231</v>
      </c>
      <c r="C104" s="767" t="s">
        <v>232</v>
      </c>
      <c r="D104" s="804" t="s">
        <v>233</v>
      </c>
      <c r="E104" s="770"/>
      <c r="F104" s="770"/>
      <c r="G104" s="770"/>
      <c r="H104" s="771"/>
    </row>
    <row r="105" ht="25.5" customHeight="1" spans="2:8">
      <c r="B105" s="807" t="s">
        <v>234</v>
      </c>
      <c r="C105" s="767" t="s">
        <v>235</v>
      </c>
      <c r="D105" s="804" t="s">
        <v>236</v>
      </c>
      <c r="E105" s="770"/>
      <c r="F105" s="770"/>
      <c r="G105" s="770"/>
      <c r="H105" s="771"/>
    </row>
    <row r="106" ht="20.1" customHeight="1" spans="2:8">
      <c r="B106" s="807">
        <v>413</v>
      </c>
      <c r="C106" s="767" t="s">
        <v>237</v>
      </c>
      <c r="D106" s="804" t="s">
        <v>238</v>
      </c>
      <c r="E106" s="770"/>
      <c r="F106" s="770"/>
      <c r="G106" s="770"/>
      <c r="H106" s="771"/>
    </row>
    <row r="107" ht="20.1" customHeight="1" spans="2:8">
      <c r="B107" s="807">
        <v>419</v>
      </c>
      <c r="C107" s="767" t="s">
        <v>239</v>
      </c>
      <c r="D107" s="804" t="s">
        <v>240</v>
      </c>
      <c r="E107" s="770"/>
      <c r="F107" s="770"/>
      <c r="G107" s="770"/>
      <c r="H107" s="771"/>
    </row>
    <row r="108" ht="24" customHeight="1" spans="2:8">
      <c r="B108" s="807" t="s">
        <v>241</v>
      </c>
      <c r="C108" s="767" t="s">
        <v>242</v>
      </c>
      <c r="D108" s="804" t="s">
        <v>243</v>
      </c>
      <c r="E108" s="770"/>
      <c r="F108" s="770"/>
      <c r="G108" s="770"/>
      <c r="H108" s="771"/>
    </row>
    <row r="109" ht="20.1" customHeight="1" spans="2:8">
      <c r="B109" s="807">
        <v>498</v>
      </c>
      <c r="C109" s="772" t="s">
        <v>244</v>
      </c>
      <c r="D109" s="804" t="s">
        <v>245</v>
      </c>
      <c r="E109" s="770"/>
      <c r="F109" s="770"/>
      <c r="G109" s="770"/>
      <c r="H109" s="771"/>
    </row>
    <row r="110" ht="24" customHeight="1" spans="1:8">
      <c r="A110" s="799"/>
      <c r="B110" s="800" t="s">
        <v>246</v>
      </c>
      <c r="C110" s="772" t="s">
        <v>247</v>
      </c>
      <c r="D110" s="804" t="s">
        <v>248</v>
      </c>
      <c r="E110" s="770"/>
      <c r="F110" s="770"/>
      <c r="G110" s="770"/>
      <c r="H110" s="771"/>
    </row>
    <row r="111" ht="23.25" customHeight="1" spans="1:8">
      <c r="A111" s="799"/>
      <c r="B111" s="800"/>
      <c r="C111" s="773" t="s">
        <v>249</v>
      </c>
      <c r="D111" s="804" t="s">
        <v>250</v>
      </c>
      <c r="E111" s="774"/>
      <c r="F111" s="774"/>
      <c r="G111" s="774"/>
      <c r="H111" s="775"/>
    </row>
    <row r="112" ht="13.5" customHeight="1" spans="1:8">
      <c r="A112" s="799"/>
      <c r="B112" s="800"/>
      <c r="C112" s="764" t="s">
        <v>251</v>
      </c>
      <c r="D112" s="804"/>
      <c r="E112" s="768"/>
      <c r="F112" s="768"/>
      <c r="G112" s="768"/>
      <c r="H112" s="769"/>
    </row>
    <row r="113" ht="20.1" customHeight="1" spans="1:8">
      <c r="A113" s="799"/>
      <c r="B113" s="800">
        <v>467</v>
      </c>
      <c r="C113" s="767" t="s">
        <v>252</v>
      </c>
      <c r="D113" s="804" t="s">
        <v>253</v>
      </c>
      <c r="E113" s="770"/>
      <c r="F113" s="770"/>
      <c r="G113" s="770"/>
      <c r="H113" s="771"/>
    </row>
    <row r="114" ht="20.1" customHeight="1" spans="1:8">
      <c r="A114" s="799"/>
      <c r="B114" s="800" t="s">
        <v>254</v>
      </c>
      <c r="C114" s="805" t="s">
        <v>255</v>
      </c>
      <c r="D114" s="804" t="s">
        <v>256</v>
      </c>
      <c r="E114" s="774"/>
      <c r="F114" s="774"/>
      <c r="G114" s="774"/>
      <c r="H114" s="775"/>
    </row>
    <row r="115" ht="15" customHeight="1" spans="1:8">
      <c r="A115" s="799"/>
      <c r="B115" s="800"/>
      <c r="C115" s="806" t="s">
        <v>257</v>
      </c>
      <c r="D115" s="804"/>
      <c r="E115" s="768"/>
      <c r="F115" s="768"/>
      <c r="G115" s="768"/>
      <c r="H115" s="769"/>
    </row>
    <row r="116" ht="25.5" customHeight="1" spans="1:8">
      <c r="A116" s="799"/>
      <c r="B116" s="800" t="s">
        <v>258</v>
      </c>
      <c r="C116" s="767" t="s">
        <v>259</v>
      </c>
      <c r="D116" s="804" t="s">
        <v>260</v>
      </c>
      <c r="E116" s="770"/>
      <c r="F116" s="770"/>
      <c r="G116" s="770"/>
      <c r="H116" s="771"/>
    </row>
    <row r="117" ht="25.5" customHeight="1" spans="2:8">
      <c r="B117" s="807" t="s">
        <v>258</v>
      </c>
      <c r="C117" s="767" t="s">
        <v>261</v>
      </c>
      <c r="D117" s="804" t="s">
        <v>262</v>
      </c>
      <c r="E117" s="770"/>
      <c r="F117" s="770"/>
      <c r="G117" s="770"/>
      <c r="H117" s="771"/>
    </row>
    <row r="118" ht="25.5" customHeight="1" spans="2:8">
      <c r="B118" s="807" t="s">
        <v>263</v>
      </c>
      <c r="C118" s="767" t="s">
        <v>264</v>
      </c>
      <c r="D118" s="804" t="s">
        <v>265</v>
      </c>
      <c r="E118" s="770"/>
      <c r="F118" s="770"/>
      <c r="G118" s="770"/>
      <c r="H118" s="771"/>
    </row>
    <row r="119" ht="24.75" customHeight="1" spans="2:8">
      <c r="B119" s="807" t="s">
        <v>266</v>
      </c>
      <c r="C119" s="767" t="s">
        <v>267</v>
      </c>
      <c r="D119" s="804" t="s">
        <v>268</v>
      </c>
      <c r="E119" s="770"/>
      <c r="F119" s="770"/>
      <c r="G119" s="770"/>
      <c r="H119" s="771"/>
    </row>
    <row r="120" ht="24.75" customHeight="1" spans="2:8">
      <c r="B120" s="807" t="s">
        <v>269</v>
      </c>
      <c r="C120" s="767" t="s">
        <v>270</v>
      </c>
      <c r="D120" s="804" t="s">
        <v>271</v>
      </c>
      <c r="E120" s="770"/>
      <c r="F120" s="770"/>
      <c r="G120" s="770"/>
      <c r="H120" s="771"/>
    </row>
    <row r="121" ht="20.1" customHeight="1" spans="2:8">
      <c r="B121" s="807">
        <v>426</v>
      </c>
      <c r="C121" s="767" t="s">
        <v>272</v>
      </c>
      <c r="D121" s="804" t="s">
        <v>273</v>
      </c>
      <c r="E121" s="770"/>
      <c r="F121" s="770"/>
      <c r="G121" s="770"/>
      <c r="H121" s="771"/>
    </row>
    <row r="122" ht="20.1" customHeight="1" spans="2:8">
      <c r="B122" s="807">
        <v>428</v>
      </c>
      <c r="C122" s="767" t="s">
        <v>274</v>
      </c>
      <c r="D122" s="804" t="s">
        <v>275</v>
      </c>
      <c r="E122" s="770"/>
      <c r="F122" s="770"/>
      <c r="G122" s="770"/>
      <c r="H122" s="771"/>
    </row>
    <row r="123" ht="20.1" customHeight="1" spans="2:8">
      <c r="B123" s="807">
        <v>430</v>
      </c>
      <c r="C123" s="767" t="s">
        <v>276</v>
      </c>
      <c r="D123" s="804" t="s">
        <v>277</v>
      </c>
      <c r="E123" s="770"/>
      <c r="F123" s="770"/>
      <c r="G123" s="770"/>
      <c r="H123" s="771"/>
    </row>
    <row r="124" ht="20.1" customHeight="1" spans="1:8">
      <c r="A124" s="799"/>
      <c r="B124" s="800" t="s">
        <v>278</v>
      </c>
      <c r="C124" s="805" t="s">
        <v>279</v>
      </c>
      <c r="D124" s="804" t="s">
        <v>280</v>
      </c>
      <c r="E124" s="774"/>
      <c r="F124" s="774"/>
      <c r="G124" s="774"/>
      <c r="H124" s="775"/>
    </row>
    <row r="125" ht="12.75" customHeight="1" spans="1:8">
      <c r="A125" s="799"/>
      <c r="B125" s="800"/>
      <c r="C125" s="806" t="s">
        <v>281</v>
      </c>
      <c r="D125" s="804"/>
      <c r="E125" s="768"/>
      <c r="F125" s="768"/>
      <c r="G125" s="768"/>
      <c r="H125" s="769"/>
    </row>
    <row r="126" ht="24.75" customHeight="1" spans="2:8">
      <c r="B126" s="807" t="s">
        <v>282</v>
      </c>
      <c r="C126" s="767" t="s">
        <v>283</v>
      </c>
      <c r="D126" s="804" t="s">
        <v>284</v>
      </c>
      <c r="E126" s="770"/>
      <c r="F126" s="770"/>
      <c r="G126" s="770"/>
      <c r="H126" s="771"/>
    </row>
    <row r="127" ht="24.75" customHeight="1" spans="2:8">
      <c r="B127" s="807" t="s">
        <v>285</v>
      </c>
      <c r="C127" s="767" t="s">
        <v>286</v>
      </c>
      <c r="D127" s="804" t="s">
        <v>287</v>
      </c>
      <c r="E127" s="770"/>
      <c r="F127" s="770"/>
      <c r="G127" s="770"/>
      <c r="H127" s="771"/>
    </row>
    <row r="128" ht="20.1" customHeight="1" spans="2:8">
      <c r="B128" s="807">
        <v>435</v>
      </c>
      <c r="C128" s="767" t="s">
        <v>288</v>
      </c>
      <c r="D128" s="804" t="s">
        <v>289</v>
      </c>
      <c r="E128" s="770"/>
      <c r="F128" s="770"/>
      <c r="G128" s="770"/>
      <c r="H128" s="771"/>
    </row>
    <row r="129" ht="20.1" customHeight="1" spans="2:8">
      <c r="B129" s="807">
        <v>436</v>
      </c>
      <c r="C129" s="767" t="s">
        <v>290</v>
      </c>
      <c r="D129" s="804" t="s">
        <v>291</v>
      </c>
      <c r="E129" s="770"/>
      <c r="F129" s="770"/>
      <c r="G129" s="770"/>
      <c r="H129" s="771"/>
    </row>
    <row r="130" ht="20.1" customHeight="1" spans="2:8">
      <c r="B130" s="807" t="s">
        <v>292</v>
      </c>
      <c r="C130" s="767" t="s">
        <v>293</v>
      </c>
      <c r="D130" s="804" t="s">
        <v>294</v>
      </c>
      <c r="E130" s="770"/>
      <c r="F130" s="770"/>
      <c r="G130" s="770"/>
      <c r="H130" s="771"/>
    </row>
    <row r="131" ht="20.1" customHeight="1" spans="2:8">
      <c r="B131" s="807" t="s">
        <v>292</v>
      </c>
      <c r="C131" s="767" t="s">
        <v>295</v>
      </c>
      <c r="D131" s="804" t="s">
        <v>296</v>
      </c>
      <c r="E131" s="770"/>
      <c r="F131" s="770"/>
      <c r="G131" s="770"/>
      <c r="H131" s="771"/>
    </row>
    <row r="132" ht="20.1" customHeight="1" spans="1:8">
      <c r="A132" s="799"/>
      <c r="B132" s="800" t="s">
        <v>297</v>
      </c>
      <c r="C132" s="805" t="s">
        <v>298</v>
      </c>
      <c r="D132" s="804" t="s">
        <v>299</v>
      </c>
      <c r="E132" s="774"/>
      <c r="F132" s="774"/>
      <c r="G132" s="774"/>
      <c r="H132" s="775"/>
    </row>
    <row r="133" customHeight="1" spans="1:8">
      <c r="A133" s="799"/>
      <c r="B133" s="800"/>
      <c r="C133" s="806" t="s">
        <v>300</v>
      </c>
      <c r="D133" s="804"/>
      <c r="E133" s="768"/>
      <c r="F133" s="768"/>
      <c r="G133" s="768"/>
      <c r="H133" s="769"/>
    </row>
    <row r="134" ht="20.1" customHeight="1" spans="2:8">
      <c r="B134" s="807" t="s">
        <v>301</v>
      </c>
      <c r="C134" s="767" t="s">
        <v>302</v>
      </c>
      <c r="D134" s="804" t="s">
        <v>303</v>
      </c>
      <c r="E134" s="770"/>
      <c r="F134" s="770"/>
      <c r="G134" s="770"/>
      <c r="H134" s="771"/>
    </row>
    <row r="135" ht="24.75" customHeight="1" spans="2:8">
      <c r="B135" s="807" t="s">
        <v>304</v>
      </c>
      <c r="C135" s="767" t="s">
        <v>305</v>
      </c>
      <c r="D135" s="804" t="s">
        <v>306</v>
      </c>
      <c r="E135" s="770"/>
      <c r="F135" s="770"/>
      <c r="G135" s="770"/>
      <c r="H135" s="771"/>
    </row>
    <row r="136" ht="20.1" customHeight="1" spans="2:8">
      <c r="B136" s="807">
        <v>481</v>
      </c>
      <c r="C136" s="767" t="s">
        <v>307</v>
      </c>
      <c r="D136" s="804" t="s">
        <v>308</v>
      </c>
      <c r="E136" s="770"/>
      <c r="F136" s="770"/>
      <c r="G136" s="770"/>
      <c r="H136" s="771"/>
    </row>
    <row r="137" ht="36.75" customHeight="1" spans="2:8">
      <c r="B137" s="807">
        <v>427</v>
      </c>
      <c r="C137" s="767" t="s">
        <v>309</v>
      </c>
      <c r="D137" s="804" t="s">
        <v>310</v>
      </c>
      <c r="E137" s="770"/>
      <c r="F137" s="770"/>
      <c r="G137" s="770"/>
      <c r="H137" s="771"/>
    </row>
    <row r="138" ht="36.75" customHeight="1" spans="1:8">
      <c r="A138" s="799"/>
      <c r="B138" s="800" t="s">
        <v>311</v>
      </c>
      <c r="C138" s="767" t="s">
        <v>312</v>
      </c>
      <c r="D138" s="804" t="s">
        <v>313</v>
      </c>
      <c r="E138" s="770"/>
      <c r="F138" s="770"/>
      <c r="G138" s="770"/>
      <c r="H138" s="771"/>
    </row>
    <row r="139" ht="20.1" customHeight="1" spans="1:8">
      <c r="A139" s="799"/>
      <c r="B139" s="800"/>
      <c r="C139" s="773" t="s">
        <v>314</v>
      </c>
      <c r="D139" s="804" t="s">
        <v>315</v>
      </c>
      <c r="E139" s="774"/>
      <c r="F139" s="774"/>
      <c r="G139" s="774"/>
      <c r="H139" s="775"/>
    </row>
    <row r="140" ht="23.25" customHeight="1" spans="1:8">
      <c r="A140" s="799"/>
      <c r="B140" s="800"/>
      <c r="C140" s="764" t="s">
        <v>316</v>
      </c>
      <c r="D140" s="804"/>
      <c r="E140" s="768"/>
      <c r="F140" s="768"/>
      <c r="G140" s="768"/>
      <c r="H140" s="769"/>
    </row>
    <row r="141" ht="20.1" customHeight="1" spans="1:8">
      <c r="A141" s="799"/>
      <c r="B141" s="800"/>
      <c r="C141" s="773" t="s">
        <v>317</v>
      </c>
      <c r="D141" s="804" t="s">
        <v>318</v>
      </c>
      <c r="E141" s="774"/>
      <c r="F141" s="774"/>
      <c r="G141" s="774"/>
      <c r="H141" s="775"/>
    </row>
    <row r="142" ht="14.25" customHeight="1" spans="1:8">
      <c r="A142" s="799"/>
      <c r="B142" s="800"/>
      <c r="C142" s="764" t="s">
        <v>319</v>
      </c>
      <c r="D142" s="804"/>
      <c r="E142" s="768"/>
      <c r="F142" s="768"/>
      <c r="G142" s="768"/>
      <c r="H142" s="769"/>
    </row>
    <row r="143" ht="20.1" customHeight="1" spans="1:8">
      <c r="A143" s="799"/>
      <c r="B143" s="810">
        <v>89</v>
      </c>
      <c r="C143" s="811" t="s">
        <v>320</v>
      </c>
      <c r="D143" s="812" t="s">
        <v>321</v>
      </c>
      <c r="E143" s="778"/>
      <c r="F143" s="778"/>
      <c r="G143" s="778"/>
      <c r="H143" s="779"/>
    </row>
  </sheetData>
  <mergeCells count="113">
    <mergeCell ref="B2:H2"/>
    <mergeCell ref="E4:H4"/>
    <mergeCell ref="B4:B5"/>
    <mergeCell ref="B9:B10"/>
    <mergeCell ref="B11:B12"/>
    <mergeCell ref="B18:B19"/>
    <mergeCell ref="B28:B29"/>
    <mergeCell ref="B41:B42"/>
    <mergeCell ref="B50:B51"/>
    <mergeCell ref="B57:B58"/>
    <mergeCell ref="B62:B63"/>
    <mergeCell ref="B77:B78"/>
    <mergeCell ref="B92:B93"/>
    <mergeCell ref="B94:B95"/>
    <mergeCell ref="B99:B100"/>
    <mergeCell ref="B111:B112"/>
    <mergeCell ref="B114:B115"/>
    <mergeCell ref="B124:B125"/>
    <mergeCell ref="B132:B133"/>
    <mergeCell ref="B139:B140"/>
    <mergeCell ref="B141:B142"/>
    <mergeCell ref="C4:C5"/>
    <mergeCell ref="D4:D5"/>
    <mergeCell ref="D9:D10"/>
    <mergeCell ref="D11:D12"/>
    <mergeCell ref="D18:D19"/>
    <mergeCell ref="D28:D29"/>
    <mergeCell ref="D41:D42"/>
    <mergeCell ref="D50:D51"/>
    <mergeCell ref="D57:D58"/>
    <mergeCell ref="D62:D63"/>
    <mergeCell ref="D77:D78"/>
    <mergeCell ref="D92:D93"/>
    <mergeCell ref="D94:D95"/>
    <mergeCell ref="D99:D100"/>
    <mergeCell ref="D111:D112"/>
    <mergeCell ref="D114:D115"/>
    <mergeCell ref="D124:D125"/>
    <mergeCell ref="D132:D133"/>
    <mergeCell ref="D139:D140"/>
    <mergeCell ref="D141:D142"/>
    <mergeCell ref="E9:E10"/>
    <mergeCell ref="E11:E12"/>
    <mergeCell ref="E18:E19"/>
    <mergeCell ref="E28:E29"/>
    <mergeCell ref="E41:E42"/>
    <mergeCell ref="E50:E51"/>
    <mergeCell ref="E57:E58"/>
    <mergeCell ref="E62:E63"/>
    <mergeCell ref="E77:E78"/>
    <mergeCell ref="E92:E93"/>
    <mergeCell ref="E94:E95"/>
    <mergeCell ref="E99:E100"/>
    <mergeCell ref="E111:E112"/>
    <mergeCell ref="E114:E115"/>
    <mergeCell ref="E124:E125"/>
    <mergeCell ref="E132:E133"/>
    <mergeCell ref="E139:E140"/>
    <mergeCell ref="E141:E142"/>
    <mergeCell ref="F9:F10"/>
    <mergeCell ref="F11:F12"/>
    <mergeCell ref="F18:F19"/>
    <mergeCell ref="F28:F29"/>
    <mergeCell ref="F41:F42"/>
    <mergeCell ref="F50:F51"/>
    <mergeCell ref="F57:F58"/>
    <mergeCell ref="F62:F63"/>
    <mergeCell ref="F77:F78"/>
    <mergeCell ref="F92:F93"/>
    <mergeCell ref="F94:F95"/>
    <mergeCell ref="F99:F100"/>
    <mergeCell ref="F111:F112"/>
    <mergeCell ref="F114:F115"/>
    <mergeCell ref="F124:F125"/>
    <mergeCell ref="F132:F133"/>
    <mergeCell ref="F139:F140"/>
    <mergeCell ref="F141:F142"/>
    <mergeCell ref="G9:G10"/>
    <mergeCell ref="G11:G12"/>
    <mergeCell ref="G18:G19"/>
    <mergeCell ref="G28:G29"/>
    <mergeCell ref="G41:G42"/>
    <mergeCell ref="G50:G51"/>
    <mergeCell ref="G57:G58"/>
    <mergeCell ref="G62:G63"/>
    <mergeCell ref="G77:G78"/>
    <mergeCell ref="G92:G93"/>
    <mergeCell ref="G94:G95"/>
    <mergeCell ref="G99:G100"/>
    <mergeCell ref="G111:G112"/>
    <mergeCell ref="G114:G115"/>
    <mergeCell ref="G124:G125"/>
    <mergeCell ref="G132:G133"/>
    <mergeCell ref="G139:G140"/>
    <mergeCell ref="G141:G142"/>
    <mergeCell ref="H9:H10"/>
    <mergeCell ref="H11:H12"/>
    <mergeCell ref="H18:H19"/>
    <mergeCell ref="H28:H29"/>
    <mergeCell ref="H41:H42"/>
    <mergeCell ref="H50:H51"/>
    <mergeCell ref="H57:H58"/>
    <mergeCell ref="H62:H63"/>
    <mergeCell ref="H77:H78"/>
    <mergeCell ref="H92:H93"/>
    <mergeCell ref="H94:H95"/>
    <mergeCell ref="H99:H100"/>
    <mergeCell ref="H111:H112"/>
    <mergeCell ref="H114:H115"/>
    <mergeCell ref="H124:H125"/>
    <mergeCell ref="H132:H133"/>
    <mergeCell ref="H139:H140"/>
    <mergeCell ref="H141:H142"/>
  </mergeCells>
  <printOptions horizontalCentered="1"/>
  <pageMargins left="0.31496062992126" right="0.31496062992126" top="0.748031496062992" bottom="0.748031496062992" header="0.31496062992126" footer="0.31496062992126"/>
  <pageSetup paperSize="9" scale="68" orientation="portrait"/>
  <headerFooter/>
  <ignoredErrors>
    <ignoredError sqref="D8:D143;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theme="6" tint="0.599993896298105"/>
  </sheetPr>
  <dimension ref="A1:J81"/>
  <sheetViews>
    <sheetView showGridLines="0" workbookViewId="0">
      <selection activeCell="N22" sqref="N22"/>
    </sheetView>
  </sheetViews>
  <sheetFormatPr defaultColWidth="9" defaultRowHeight="15.75"/>
  <cols>
    <col min="1" max="1" width="3" style="699" customWidth="1"/>
    <col min="2" max="2" width="18.7142857142857" style="699" customWidth="1"/>
    <col min="3" max="3" width="69.7142857142857" style="699" customWidth="1"/>
    <col min="4" max="4" width="9.14285714285714" style="699"/>
    <col min="5" max="8" width="15.7142857142857" style="746" customWidth="1"/>
    <col min="9" max="16384" width="9.14285714285714" style="699"/>
  </cols>
  <sheetData>
    <row r="1" spans="8:10">
      <c r="H1" s="701" t="s">
        <v>579</v>
      </c>
      <c r="I1" s="41"/>
      <c r="J1" s="41"/>
    </row>
    <row r="2" ht="20.25" customHeight="1" spans="2:8">
      <c r="B2" s="2" t="s">
        <v>323</v>
      </c>
      <c r="C2" s="2"/>
      <c r="D2" s="2"/>
      <c r="E2" s="2"/>
      <c r="F2" s="2"/>
      <c r="G2" s="2"/>
      <c r="H2" s="2"/>
    </row>
    <row r="3" ht="12" customHeight="1" spans="2:8">
      <c r="B3" s="2" t="s">
        <v>580</v>
      </c>
      <c r="C3" s="2"/>
      <c r="D3" s="2"/>
      <c r="E3" s="2"/>
      <c r="F3" s="2"/>
      <c r="G3" s="2"/>
      <c r="H3" s="2"/>
    </row>
    <row r="4" spans="8:8">
      <c r="H4" s="747" t="s">
        <v>2</v>
      </c>
    </row>
    <row r="5" ht="2.25" customHeight="1" spans="5:8">
      <c r="E5" s="748"/>
      <c r="F5" s="748"/>
      <c r="G5" s="748"/>
      <c r="H5" s="749"/>
    </row>
    <row r="6" spans="1:8">
      <c r="A6" s="715"/>
      <c r="B6" s="750" t="s">
        <v>3</v>
      </c>
      <c r="C6" s="751" t="s">
        <v>4</v>
      </c>
      <c r="D6" s="751" t="s">
        <v>5</v>
      </c>
      <c r="E6" s="752" t="s">
        <v>573</v>
      </c>
      <c r="F6" s="753"/>
      <c r="G6" s="753"/>
      <c r="H6" s="754"/>
    </row>
    <row r="7" ht="31.5" customHeight="1" spans="1:8">
      <c r="A7" s="715"/>
      <c r="B7" s="755"/>
      <c r="C7" s="756"/>
      <c r="D7" s="756"/>
      <c r="E7" s="756" t="s">
        <v>581</v>
      </c>
      <c r="F7" s="756" t="s">
        <v>582</v>
      </c>
      <c r="G7" s="756" t="s">
        <v>583</v>
      </c>
      <c r="H7" s="757" t="s">
        <v>584</v>
      </c>
    </row>
    <row r="8" ht="14.25" customHeight="1" spans="1:8">
      <c r="A8" s="715"/>
      <c r="B8" s="712">
        <v>1</v>
      </c>
      <c r="C8" s="713">
        <v>2</v>
      </c>
      <c r="D8" s="713">
        <v>3</v>
      </c>
      <c r="E8" s="713">
        <v>4</v>
      </c>
      <c r="F8" s="713">
        <v>5</v>
      </c>
      <c r="G8" s="713">
        <v>6</v>
      </c>
      <c r="H8" s="714">
        <v>7</v>
      </c>
    </row>
    <row r="9" ht="20.1" customHeight="1" spans="1:8">
      <c r="A9" s="715"/>
      <c r="B9" s="758"/>
      <c r="C9" s="759" t="s">
        <v>327</v>
      </c>
      <c r="D9" s="760">
        <v>1001</v>
      </c>
      <c r="E9" s="761"/>
      <c r="F9" s="761"/>
      <c r="G9" s="761"/>
      <c r="H9" s="762"/>
    </row>
    <row r="10" ht="12" customHeight="1" spans="1:8">
      <c r="A10" s="715"/>
      <c r="B10" s="763"/>
      <c r="C10" s="764" t="s">
        <v>328</v>
      </c>
      <c r="D10" s="732"/>
      <c r="E10" s="765"/>
      <c r="F10" s="765"/>
      <c r="G10" s="765"/>
      <c r="H10" s="766"/>
    </row>
    <row r="11" ht="20.1" customHeight="1" spans="1:8">
      <c r="A11" s="715"/>
      <c r="B11" s="763">
        <v>60</v>
      </c>
      <c r="C11" s="767" t="s">
        <v>329</v>
      </c>
      <c r="D11" s="732">
        <v>1002</v>
      </c>
      <c r="E11" s="768"/>
      <c r="F11" s="768"/>
      <c r="G11" s="768"/>
      <c r="H11" s="769"/>
    </row>
    <row r="12" ht="20.1" customHeight="1" spans="1:8">
      <c r="A12" s="715"/>
      <c r="B12" s="763" t="s">
        <v>330</v>
      </c>
      <c r="C12" s="767" t="s">
        <v>331</v>
      </c>
      <c r="D12" s="732">
        <v>1003</v>
      </c>
      <c r="E12" s="770"/>
      <c r="F12" s="770"/>
      <c r="G12" s="770"/>
      <c r="H12" s="771"/>
    </row>
    <row r="13" ht="20.1" customHeight="1" spans="1:8">
      <c r="A13" s="715"/>
      <c r="B13" s="763" t="s">
        <v>332</v>
      </c>
      <c r="C13" s="767" t="s">
        <v>333</v>
      </c>
      <c r="D13" s="732">
        <v>1004</v>
      </c>
      <c r="E13" s="770"/>
      <c r="F13" s="770"/>
      <c r="G13" s="770"/>
      <c r="H13" s="771"/>
    </row>
    <row r="14" ht="20.1" customHeight="1" spans="1:8">
      <c r="A14" s="715"/>
      <c r="B14" s="763">
        <v>61</v>
      </c>
      <c r="C14" s="767" t="s">
        <v>334</v>
      </c>
      <c r="D14" s="732">
        <v>1005</v>
      </c>
      <c r="E14" s="770"/>
      <c r="F14" s="770"/>
      <c r="G14" s="770"/>
      <c r="H14" s="771"/>
    </row>
    <row r="15" ht="20.1" customHeight="1" spans="1:8">
      <c r="A15" s="715"/>
      <c r="B15" s="763" t="s">
        <v>335</v>
      </c>
      <c r="C15" s="767" t="s">
        <v>336</v>
      </c>
      <c r="D15" s="732">
        <v>1006</v>
      </c>
      <c r="E15" s="770"/>
      <c r="F15" s="770"/>
      <c r="G15" s="770"/>
      <c r="H15" s="771"/>
    </row>
    <row r="16" ht="20.1" customHeight="1" spans="1:8">
      <c r="A16" s="715"/>
      <c r="B16" s="763" t="s">
        <v>337</v>
      </c>
      <c r="C16" s="767" t="s">
        <v>338</v>
      </c>
      <c r="D16" s="732">
        <v>1007</v>
      </c>
      <c r="E16" s="770"/>
      <c r="F16" s="770"/>
      <c r="G16" s="770"/>
      <c r="H16" s="771"/>
    </row>
    <row r="17" ht="20.1" customHeight="1" spans="1:8">
      <c r="A17" s="715"/>
      <c r="B17" s="763">
        <v>62</v>
      </c>
      <c r="C17" s="767" t="s">
        <v>339</v>
      </c>
      <c r="D17" s="732">
        <v>1008</v>
      </c>
      <c r="E17" s="770"/>
      <c r="F17" s="770"/>
      <c r="G17" s="770"/>
      <c r="H17" s="771"/>
    </row>
    <row r="18" ht="20.1" customHeight="1" spans="1:8">
      <c r="A18" s="715"/>
      <c r="B18" s="763">
        <v>630</v>
      </c>
      <c r="C18" s="767" t="s">
        <v>340</v>
      </c>
      <c r="D18" s="732">
        <v>1009</v>
      </c>
      <c r="E18" s="770"/>
      <c r="F18" s="770"/>
      <c r="G18" s="770"/>
      <c r="H18" s="771"/>
    </row>
    <row r="19" ht="20.1" customHeight="1" spans="1:8">
      <c r="A19" s="715"/>
      <c r="B19" s="763">
        <v>631</v>
      </c>
      <c r="C19" s="767" t="s">
        <v>341</v>
      </c>
      <c r="D19" s="732">
        <v>1010</v>
      </c>
      <c r="E19" s="770"/>
      <c r="F19" s="770"/>
      <c r="G19" s="770"/>
      <c r="H19" s="771"/>
    </row>
    <row r="20" ht="20.1" customHeight="1" spans="1:8">
      <c r="A20" s="715"/>
      <c r="B20" s="763" t="s">
        <v>342</v>
      </c>
      <c r="C20" s="767" t="s">
        <v>343</v>
      </c>
      <c r="D20" s="732">
        <v>1011</v>
      </c>
      <c r="E20" s="770"/>
      <c r="F20" s="770"/>
      <c r="G20" s="770"/>
      <c r="H20" s="771"/>
    </row>
    <row r="21" ht="25.5" customHeight="1" spans="1:8">
      <c r="A21" s="715"/>
      <c r="B21" s="763" t="s">
        <v>344</v>
      </c>
      <c r="C21" s="767" t="s">
        <v>345</v>
      </c>
      <c r="D21" s="732">
        <v>1012</v>
      </c>
      <c r="E21" s="770"/>
      <c r="F21" s="770"/>
      <c r="G21" s="770"/>
      <c r="H21" s="771"/>
    </row>
    <row r="22" ht="20.1" customHeight="1" spans="1:8">
      <c r="A22" s="715"/>
      <c r="B22" s="763"/>
      <c r="C22" s="772" t="s">
        <v>346</v>
      </c>
      <c r="D22" s="732">
        <v>1013</v>
      </c>
      <c r="E22" s="770"/>
      <c r="F22" s="770"/>
      <c r="G22" s="770"/>
      <c r="H22" s="771"/>
    </row>
    <row r="23" ht="20.1" customHeight="1" spans="1:8">
      <c r="A23" s="715"/>
      <c r="B23" s="763">
        <v>50</v>
      </c>
      <c r="C23" s="767" t="s">
        <v>347</v>
      </c>
      <c r="D23" s="732">
        <v>1014</v>
      </c>
      <c r="E23" s="770"/>
      <c r="F23" s="770"/>
      <c r="G23" s="770"/>
      <c r="H23" s="771"/>
    </row>
    <row r="24" ht="20.1" customHeight="1" spans="1:8">
      <c r="A24" s="715"/>
      <c r="B24" s="763">
        <v>51</v>
      </c>
      <c r="C24" s="767" t="s">
        <v>348</v>
      </c>
      <c r="D24" s="732">
        <v>1015</v>
      </c>
      <c r="E24" s="770"/>
      <c r="F24" s="770"/>
      <c r="G24" s="770"/>
      <c r="H24" s="771"/>
    </row>
    <row r="25" ht="25.5" customHeight="1" spans="1:8">
      <c r="A25" s="715"/>
      <c r="B25" s="763">
        <v>52</v>
      </c>
      <c r="C25" s="767" t="s">
        <v>349</v>
      </c>
      <c r="D25" s="732">
        <v>1016</v>
      </c>
      <c r="E25" s="770"/>
      <c r="F25" s="770"/>
      <c r="G25" s="770"/>
      <c r="H25" s="771"/>
    </row>
    <row r="26" ht="20.1" customHeight="1" spans="1:8">
      <c r="A26" s="715"/>
      <c r="B26" s="763">
        <v>520</v>
      </c>
      <c r="C26" s="767" t="s">
        <v>350</v>
      </c>
      <c r="D26" s="732">
        <v>1017</v>
      </c>
      <c r="E26" s="770"/>
      <c r="F26" s="770"/>
      <c r="G26" s="770"/>
      <c r="H26" s="771"/>
    </row>
    <row r="27" ht="20.1" customHeight="1" spans="1:8">
      <c r="A27" s="715"/>
      <c r="B27" s="763">
        <v>521</v>
      </c>
      <c r="C27" s="767" t="s">
        <v>351</v>
      </c>
      <c r="D27" s="732">
        <v>1018</v>
      </c>
      <c r="E27" s="770"/>
      <c r="F27" s="770"/>
      <c r="G27" s="770"/>
      <c r="H27" s="771"/>
    </row>
    <row r="28" ht="20.1" customHeight="1" spans="1:8">
      <c r="A28" s="715"/>
      <c r="B28" s="763" t="s">
        <v>585</v>
      </c>
      <c r="C28" s="767" t="s">
        <v>353</v>
      </c>
      <c r="D28" s="732">
        <v>1019</v>
      </c>
      <c r="E28" s="770"/>
      <c r="F28" s="770"/>
      <c r="G28" s="770"/>
      <c r="H28" s="771"/>
    </row>
    <row r="29" ht="20.1" customHeight="1" spans="1:8">
      <c r="A29" s="715"/>
      <c r="B29" s="763">
        <v>540</v>
      </c>
      <c r="C29" s="767" t="s">
        <v>354</v>
      </c>
      <c r="D29" s="732">
        <v>1020</v>
      </c>
      <c r="E29" s="770"/>
      <c r="F29" s="770"/>
      <c r="G29" s="770"/>
      <c r="H29" s="771"/>
    </row>
    <row r="30" ht="25.5" customHeight="1" spans="1:8">
      <c r="A30" s="715"/>
      <c r="B30" s="763" t="s">
        <v>355</v>
      </c>
      <c r="C30" s="767" t="s">
        <v>356</v>
      </c>
      <c r="D30" s="732">
        <v>1021</v>
      </c>
      <c r="E30" s="770"/>
      <c r="F30" s="770"/>
      <c r="G30" s="770"/>
      <c r="H30" s="771"/>
    </row>
    <row r="31" ht="20.1" customHeight="1" spans="1:8">
      <c r="A31" s="715"/>
      <c r="B31" s="763">
        <v>53</v>
      </c>
      <c r="C31" s="767" t="s">
        <v>357</v>
      </c>
      <c r="D31" s="732">
        <v>1022</v>
      </c>
      <c r="E31" s="770"/>
      <c r="F31" s="770"/>
      <c r="G31" s="770"/>
      <c r="H31" s="771"/>
    </row>
    <row r="32" ht="20.1" customHeight="1" spans="1:8">
      <c r="A32" s="715"/>
      <c r="B32" s="763" t="s">
        <v>358</v>
      </c>
      <c r="C32" s="767" t="s">
        <v>359</v>
      </c>
      <c r="D32" s="732">
        <v>1023</v>
      </c>
      <c r="E32" s="770"/>
      <c r="F32" s="770"/>
      <c r="G32" s="770"/>
      <c r="H32" s="771"/>
    </row>
    <row r="33" ht="20.1" customHeight="1" spans="1:8">
      <c r="A33" s="715"/>
      <c r="B33" s="763">
        <v>55</v>
      </c>
      <c r="C33" s="767" t="s">
        <v>360</v>
      </c>
      <c r="D33" s="732">
        <v>1024</v>
      </c>
      <c r="E33" s="770"/>
      <c r="F33" s="770"/>
      <c r="G33" s="770"/>
      <c r="H33" s="771"/>
    </row>
    <row r="34" ht="20.1" customHeight="1" spans="1:8">
      <c r="A34" s="715"/>
      <c r="B34" s="763"/>
      <c r="C34" s="772" t="s">
        <v>361</v>
      </c>
      <c r="D34" s="732">
        <v>1025</v>
      </c>
      <c r="E34" s="770"/>
      <c r="F34" s="770"/>
      <c r="G34" s="770"/>
      <c r="H34" s="771"/>
    </row>
    <row r="35" ht="20.1" customHeight="1" spans="1:8">
      <c r="A35" s="715"/>
      <c r="B35" s="763"/>
      <c r="C35" s="772" t="s">
        <v>362</v>
      </c>
      <c r="D35" s="732">
        <v>1026</v>
      </c>
      <c r="E35" s="770"/>
      <c r="F35" s="770"/>
      <c r="G35" s="770"/>
      <c r="H35" s="771"/>
    </row>
    <row r="36" ht="20.1" customHeight="1" spans="1:8">
      <c r="A36" s="715"/>
      <c r="B36" s="763"/>
      <c r="C36" s="773" t="s">
        <v>363</v>
      </c>
      <c r="D36" s="732">
        <v>1027</v>
      </c>
      <c r="E36" s="774"/>
      <c r="F36" s="774"/>
      <c r="G36" s="774"/>
      <c r="H36" s="775"/>
    </row>
    <row r="37" ht="10.5" customHeight="1" spans="1:8">
      <c r="A37" s="715"/>
      <c r="B37" s="763"/>
      <c r="C37" s="764" t="s">
        <v>364</v>
      </c>
      <c r="D37" s="732"/>
      <c r="E37" s="768"/>
      <c r="F37" s="768"/>
      <c r="G37" s="768"/>
      <c r="H37" s="769"/>
    </row>
    <row r="38" ht="24" customHeight="1" spans="1:8">
      <c r="A38" s="715"/>
      <c r="B38" s="763" t="s">
        <v>365</v>
      </c>
      <c r="C38" s="767" t="s">
        <v>366</v>
      </c>
      <c r="D38" s="732">
        <v>1028</v>
      </c>
      <c r="E38" s="770"/>
      <c r="F38" s="770"/>
      <c r="G38" s="770"/>
      <c r="H38" s="771"/>
    </row>
    <row r="39" ht="20.1" customHeight="1" spans="1:8">
      <c r="A39" s="715"/>
      <c r="B39" s="763">
        <v>662</v>
      </c>
      <c r="C39" s="767" t="s">
        <v>367</v>
      </c>
      <c r="D39" s="732">
        <v>1029</v>
      </c>
      <c r="E39" s="770"/>
      <c r="F39" s="770"/>
      <c r="G39" s="770"/>
      <c r="H39" s="771"/>
    </row>
    <row r="40" ht="20.1" customHeight="1" spans="1:8">
      <c r="A40" s="715"/>
      <c r="B40" s="763" t="s">
        <v>368</v>
      </c>
      <c r="C40" s="767" t="s">
        <v>369</v>
      </c>
      <c r="D40" s="732">
        <v>1030</v>
      </c>
      <c r="E40" s="770"/>
      <c r="F40" s="770"/>
      <c r="G40" s="770"/>
      <c r="H40" s="771"/>
    </row>
    <row r="41" ht="20.1" customHeight="1" spans="1:8">
      <c r="A41" s="715"/>
      <c r="B41" s="763" t="s">
        <v>370</v>
      </c>
      <c r="C41" s="767" t="s">
        <v>371</v>
      </c>
      <c r="D41" s="732">
        <v>1031</v>
      </c>
      <c r="E41" s="770"/>
      <c r="F41" s="770"/>
      <c r="G41" s="770"/>
      <c r="H41" s="771"/>
    </row>
    <row r="42" ht="20.1" customHeight="1" spans="1:8">
      <c r="A42" s="715"/>
      <c r="B42" s="763"/>
      <c r="C42" s="773" t="s">
        <v>372</v>
      </c>
      <c r="D42" s="732">
        <v>1032</v>
      </c>
      <c r="E42" s="774"/>
      <c r="F42" s="774"/>
      <c r="G42" s="774"/>
      <c r="H42" s="775"/>
    </row>
    <row r="43" ht="10.5" customHeight="1" spans="1:8">
      <c r="A43" s="715"/>
      <c r="B43" s="763"/>
      <c r="C43" s="764" t="s">
        <v>373</v>
      </c>
      <c r="D43" s="732"/>
      <c r="E43" s="768"/>
      <c r="F43" s="768"/>
      <c r="G43" s="768"/>
      <c r="H43" s="769"/>
    </row>
    <row r="44" ht="27.75" customHeight="1" spans="1:8">
      <c r="A44" s="715"/>
      <c r="B44" s="763" t="s">
        <v>374</v>
      </c>
      <c r="C44" s="767" t="s">
        <v>375</v>
      </c>
      <c r="D44" s="732">
        <v>1033</v>
      </c>
      <c r="E44" s="770"/>
      <c r="F44" s="770"/>
      <c r="G44" s="770"/>
      <c r="H44" s="771"/>
    </row>
    <row r="45" ht="20.1" customHeight="1" spans="1:8">
      <c r="A45" s="715"/>
      <c r="B45" s="763">
        <v>562</v>
      </c>
      <c r="C45" s="767" t="s">
        <v>376</v>
      </c>
      <c r="D45" s="732">
        <v>1034</v>
      </c>
      <c r="E45" s="770"/>
      <c r="F45" s="770"/>
      <c r="G45" s="770"/>
      <c r="H45" s="771"/>
    </row>
    <row r="46" ht="20.1" customHeight="1" spans="1:8">
      <c r="A46" s="715"/>
      <c r="B46" s="763" t="s">
        <v>377</v>
      </c>
      <c r="C46" s="767" t="s">
        <v>378</v>
      </c>
      <c r="D46" s="732">
        <v>1035</v>
      </c>
      <c r="E46" s="770"/>
      <c r="F46" s="770"/>
      <c r="G46" s="770"/>
      <c r="H46" s="771"/>
    </row>
    <row r="47" ht="20.1" customHeight="1" spans="1:8">
      <c r="A47" s="715"/>
      <c r="B47" s="763" t="s">
        <v>379</v>
      </c>
      <c r="C47" s="767" t="s">
        <v>380</v>
      </c>
      <c r="D47" s="732">
        <v>1036</v>
      </c>
      <c r="E47" s="770"/>
      <c r="F47" s="770"/>
      <c r="G47" s="770"/>
      <c r="H47" s="771"/>
    </row>
    <row r="48" ht="20.1" customHeight="1" spans="1:8">
      <c r="A48" s="715"/>
      <c r="B48" s="763"/>
      <c r="C48" s="772" t="s">
        <v>381</v>
      </c>
      <c r="D48" s="732">
        <v>1037</v>
      </c>
      <c r="E48" s="770"/>
      <c r="F48" s="770"/>
      <c r="G48" s="770"/>
      <c r="H48" s="771"/>
    </row>
    <row r="49" ht="20.1" customHeight="1" spans="1:8">
      <c r="A49" s="715"/>
      <c r="B49" s="763"/>
      <c r="C49" s="772" t="s">
        <v>382</v>
      </c>
      <c r="D49" s="732">
        <v>1038</v>
      </c>
      <c r="E49" s="770"/>
      <c r="F49" s="770"/>
      <c r="G49" s="770"/>
      <c r="H49" s="771"/>
    </row>
    <row r="50" ht="28.5" customHeight="1" spans="1:8">
      <c r="A50" s="715"/>
      <c r="B50" s="763" t="s">
        <v>383</v>
      </c>
      <c r="C50" s="772" t="s">
        <v>384</v>
      </c>
      <c r="D50" s="732">
        <v>1039</v>
      </c>
      <c r="E50" s="770"/>
      <c r="F50" s="770"/>
      <c r="G50" s="770"/>
      <c r="H50" s="771"/>
    </row>
    <row r="51" ht="30" customHeight="1" spans="1:8">
      <c r="A51" s="715"/>
      <c r="B51" s="763" t="s">
        <v>385</v>
      </c>
      <c r="C51" s="772" t="s">
        <v>386</v>
      </c>
      <c r="D51" s="732">
        <v>1040</v>
      </c>
      <c r="E51" s="770"/>
      <c r="F51" s="770"/>
      <c r="G51" s="770"/>
      <c r="H51" s="771"/>
    </row>
    <row r="52" ht="20.1" customHeight="1" spans="1:8">
      <c r="A52" s="715"/>
      <c r="B52" s="763">
        <v>67</v>
      </c>
      <c r="C52" s="772" t="s">
        <v>387</v>
      </c>
      <c r="D52" s="732">
        <v>1041</v>
      </c>
      <c r="E52" s="770"/>
      <c r="F52" s="770"/>
      <c r="G52" s="770"/>
      <c r="H52" s="771"/>
    </row>
    <row r="53" ht="20.1" customHeight="1" spans="1:8">
      <c r="A53" s="715"/>
      <c r="B53" s="763">
        <v>57</v>
      </c>
      <c r="C53" s="772" t="s">
        <v>388</v>
      </c>
      <c r="D53" s="732">
        <v>1042</v>
      </c>
      <c r="E53" s="770"/>
      <c r="F53" s="770"/>
      <c r="G53" s="770"/>
      <c r="H53" s="771"/>
    </row>
    <row r="54" ht="20.1" customHeight="1" spans="1:8">
      <c r="A54" s="715"/>
      <c r="B54" s="763"/>
      <c r="C54" s="773" t="s">
        <v>389</v>
      </c>
      <c r="D54" s="732">
        <v>1043</v>
      </c>
      <c r="E54" s="774"/>
      <c r="F54" s="774"/>
      <c r="G54" s="774"/>
      <c r="H54" s="775"/>
    </row>
    <row r="55" ht="12" customHeight="1" spans="1:8">
      <c r="A55" s="715"/>
      <c r="B55" s="763"/>
      <c r="C55" s="764" t="s">
        <v>390</v>
      </c>
      <c r="D55" s="732"/>
      <c r="E55" s="768"/>
      <c r="F55" s="768"/>
      <c r="G55" s="768"/>
      <c r="H55" s="769"/>
    </row>
    <row r="56" ht="20.1" customHeight="1" spans="1:8">
      <c r="A56" s="715"/>
      <c r="B56" s="763"/>
      <c r="C56" s="773" t="s">
        <v>391</v>
      </c>
      <c r="D56" s="732">
        <v>1044</v>
      </c>
      <c r="E56" s="774"/>
      <c r="F56" s="774"/>
      <c r="G56" s="774"/>
      <c r="H56" s="775"/>
    </row>
    <row r="57" ht="13.5" customHeight="1" spans="1:8">
      <c r="A57" s="715"/>
      <c r="B57" s="763"/>
      <c r="C57" s="764" t="s">
        <v>392</v>
      </c>
      <c r="D57" s="732"/>
      <c r="E57" s="768"/>
      <c r="F57" s="768"/>
      <c r="G57" s="768"/>
      <c r="H57" s="769"/>
    </row>
    <row r="58" ht="20.1" customHeight="1" spans="1:8">
      <c r="A58" s="715"/>
      <c r="B58" s="763"/>
      <c r="C58" s="772" t="s">
        <v>393</v>
      </c>
      <c r="D58" s="732">
        <v>1045</v>
      </c>
      <c r="E58" s="770"/>
      <c r="F58" s="770"/>
      <c r="G58" s="770"/>
      <c r="H58" s="771"/>
    </row>
    <row r="59" ht="20.1" customHeight="1" spans="1:8">
      <c r="A59" s="715"/>
      <c r="B59" s="763"/>
      <c r="C59" s="772" t="s">
        <v>394</v>
      </c>
      <c r="D59" s="732">
        <v>1046</v>
      </c>
      <c r="E59" s="770"/>
      <c r="F59" s="770"/>
      <c r="G59" s="770"/>
      <c r="H59" s="771"/>
    </row>
    <row r="60" ht="41.25" customHeight="1" spans="1:8">
      <c r="A60" s="715"/>
      <c r="B60" s="763" t="s">
        <v>395</v>
      </c>
      <c r="C60" s="772" t="s">
        <v>396</v>
      </c>
      <c r="D60" s="732">
        <v>1047</v>
      </c>
      <c r="E60" s="770"/>
      <c r="F60" s="770"/>
      <c r="G60" s="770"/>
      <c r="H60" s="771"/>
    </row>
    <row r="61" ht="42" customHeight="1" spans="1:8">
      <c r="A61" s="715"/>
      <c r="B61" s="763" t="s">
        <v>397</v>
      </c>
      <c r="C61" s="772" t="s">
        <v>398</v>
      </c>
      <c r="D61" s="732">
        <v>1048</v>
      </c>
      <c r="E61" s="770"/>
      <c r="F61" s="770"/>
      <c r="G61" s="770"/>
      <c r="H61" s="771"/>
    </row>
    <row r="62" ht="20.1" customHeight="1" spans="1:8">
      <c r="A62" s="715"/>
      <c r="B62" s="763"/>
      <c r="C62" s="773" t="s">
        <v>399</v>
      </c>
      <c r="D62" s="732">
        <v>1049</v>
      </c>
      <c r="E62" s="774"/>
      <c r="F62" s="774"/>
      <c r="G62" s="774"/>
      <c r="H62" s="775"/>
    </row>
    <row r="63" ht="12.75" customHeight="1" spans="1:8">
      <c r="A63" s="715"/>
      <c r="B63" s="763"/>
      <c r="C63" s="764" t="s">
        <v>400</v>
      </c>
      <c r="D63" s="732"/>
      <c r="E63" s="768"/>
      <c r="F63" s="768"/>
      <c r="G63" s="768"/>
      <c r="H63" s="769"/>
    </row>
    <row r="64" ht="20.1" customHeight="1" spans="1:8">
      <c r="A64" s="715"/>
      <c r="B64" s="763"/>
      <c r="C64" s="773" t="s">
        <v>401</v>
      </c>
      <c r="D64" s="732">
        <v>1050</v>
      </c>
      <c r="E64" s="774"/>
      <c r="F64" s="774"/>
      <c r="G64" s="774"/>
      <c r="H64" s="775"/>
    </row>
    <row r="65" ht="10.5" customHeight="1" spans="1:8">
      <c r="A65" s="715"/>
      <c r="B65" s="763"/>
      <c r="C65" s="764" t="s">
        <v>402</v>
      </c>
      <c r="D65" s="732"/>
      <c r="E65" s="768"/>
      <c r="F65" s="768"/>
      <c r="G65" s="768"/>
      <c r="H65" s="769"/>
    </row>
    <row r="66" ht="20.1" customHeight="1" spans="1:8">
      <c r="A66" s="715"/>
      <c r="B66" s="763"/>
      <c r="C66" s="772" t="s">
        <v>403</v>
      </c>
      <c r="D66" s="732"/>
      <c r="E66" s="770"/>
      <c r="F66" s="770"/>
      <c r="G66" s="770"/>
      <c r="H66" s="771"/>
    </row>
    <row r="67" ht="20.1" customHeight="1" spans="1:8">
      <c r="A67" s="715"/>
      <c r="B67" s="763">
        <v>721</v>
      </c>
      <c r="C67" s="767" t="s">
        <v>404</v>
      </c>
      <c r="D67" s="732">
        <v>1051</v>
      </c>
      <c r="E67" s="770"/>
      <c r="F67" s="770"/>
      <c r="G67" s="770"/>
      <c r="H67" s="771"/>
    </row>
    <row r="68" ht="20.1" customHeight="1" spans="1:8">
      <c r="A68" s="715"/>
      <c r="B68" s="763" t="s">
        <v>405</v>
      </c>
      <c r="C68" s="767" t="s">
        <v>406</v>
      </c>
      <c r="D68" s="732">
        <v>1052</v>
      </c>
      <c r="E68" s="770"/>
      <c r="F68" s="770"/>
      <c r="G68" s="770"/>
      <c r="H68" s="771"/>
    </row>
    <row r="69" ht="20.1" customHeight="1" spans="1:8">
      <c r="A69" s="715"/>
      <c r="B69" s="763" t="s">
        <v>407</v>
      </c>
      <c r="C69" s="767" t="s">
        <v>408</v>
      </c>
      <c r="D69" s="732">
        <v>1053</v>
      </c>
      <c r="E69" s="770"/>
      <c r="F69" s="770"/>
      <c r="G69" s="770"/>
      <c r="H69" s="771"/>
    </row>
    <row r="70" ht="20.1" customHeight="1" spans="1:8">
      <c r="A70" s="715"/>
      <c r="B70" s="763">
        <v>723</v>
      </c>
      <c r="C70" s="772" t="s">
        <v>409</v>
      </c>
      <c r="D70" s="732">
        <v>1054</v>
      </c>
      <c r="E70" s="770"/>
      <c r="F70" s="770"/>
      <c r="G70" s="770"/>
      <c r="H70" s="771"/>
    </row>
    <row r="71" ht="20.1" customHeight="1" spans="1:8">
      <c r="A71" s="715"/>
      <c r="B71" s="763"/>
      <c r="C71" s="773" t="s">
        <v>410</v>
      </c>
      <c r="D71" s="732">
        <v>1055</v>
      </c>
      <c r="E71" s="774"/>
      <c r="F71" s="774"/>
      <c r="G71" s="774"/>
      <c r="H71" s="775"/>
    </row>
    <row r="72" ht="12.75" customHeight="1" spans="1:8">
      <c r="A72" s="715"/>
      <c r="B72" s="763"/>
      <c r="C72" s="764" t="s">
        <v>411</v>
      </c>
      <c r="D72" s="732"/>
      <c r="E72" s="768"/>
      <c r="F72" s="768"/>
      <c r="G72" s="768"/>
      <c r="H72" s="769"/>
    </row>
    <row r="73" ht="20.1" customHeight="1" spans="1:8">
      <c r="A73" s="715"/>
      <c r="B73" s="763"/>
      <c r="C73" s="773" t="s">
        <v>412</v>
      </c>
      <c r="D73" s="732">
        <v>1056</v>
      </c>
      <c r="E73" s="774"/>
      <c r="F73" s="774"/>
      <c r="G73" s="774"/>
      <c r="H73" s="775"/>
    </row>
    <row r="74" ht="12" customHeight="1" spans="1:8">
      <c r="A74" s="715"/>
      <c r="B74" s="763"/>
      <c r="C74" s="764" t="s">
        <v>413</v>
      </c>
      <c r="D74" s="732"/>
      <c r="E74" s="768"/>
      <c r="F74" s="768"/>
      <c r="G74" s="768"/>
      <c r="H74" s="769"/>
    </row>
    <row r="75" ht="20.1" customHeight="1" spans="1:8">
      <c r="A75" s="715"/>
      <c r="B75" s="763"/>
      <c r="C75" s="767" t="s">
        <v>414</v>
      </c>
      <c r="D75" s="732">
        <v>1057</v>
      </c>
      <c r="E75" s="770"/>
      <c r="F75" s="770"/>
      <c r="G75" s="770"/>
      <c r="H75" s="771"/>
    </row>
    <row r="76" ht="20.1" customHeight="1" spans="1:8">
      <c r="A76" s="715"/>
      <c r="B76" s="763"/>
      <c r="C76" s="767" t="s">
        <v>415</v>
      </c>
      <c r="D76" s="732">
        <v>1058</v>
      </c>
      <c r="E76" s="770"/>
      <c r="F76" s="770"/>
      <c r="G76" s="770"/>
      <c r="H76" s="771"/>
    </row>
    <row r="77" ht="20.1" customHeight="1" spans="1:8">
      <c r="A77" s="715"/>
      <c r="B77" s="763"/>
      <c r="C77" s="767" t="s">
        <v>416</v>
      </c>
      <c r="D77" s="732">
        <v>1059</v>
      </c>
      <c r="E77" s="770"/>
      <c r="F77" s="770"/>
      <c r="G77" s="770"/>
      <c r="H77" s="771"/>
    </row>
    <row r="78" ht="20.1" customHeight="1" spans="1:8">
      <c r="A78" s="715"/>
      <c r="B78" s="763"/>
      <c r="C78" s="767" t="s">
        <v>417</v>
      </c>
      <c r="D78" s="732">
        <v>1060</v>
      </c>
      <c r="E78" s="770"/>
      <c r="F78" s="770"/>
      <c r="G78" s="770"/>
      <c r="H78" s="771"/>
    </row>
    <row r="79" ht="20.1" customHeight="1" spans="1:8">
      <c r="A79" s="715"/>
      <c r="B79" s="763"/>
      <c r="C79" s="767" t="s">
        <v>418</v>
      </c>
      <c r="D79" s="732"/>
      <c r="E79" s="770"/>
      <c r="F79" s="770"/>
      <c r="G79" s="770"/>
      <c r="H79" s="771"/>
    </row>
    <row r="80" ht="20.1" customHeight="1" spans="1:8">
      <c r="A80" s="715"/>
      <c r="B80" s="763"/>
      <c r="C80" s="767" t="s">
        <v>419</v>
      </c>
      <c r="D80" s="732">
        <v>1061</v>
      </c>
      <c r="E80" s="770"/>
      <c r="F80" s="770"/>
      <c r="G80" s="770"/>
      <c r="H80" s="771"/>
    </row>
    <row r="81" ht="20.1" customHeight="1" spans="1:8">
      <c r="A81" s="715"/>
      <c r="B81" s="712"/>
      <c r="C81" s="776" t="s">
        <v>420</v>
      </c>
      <c r="D81" s="777">
        <v>1062</v>
      </c>
      <c r="E81" s="778"/>
      <c r="F81" s="778"/>
      <c r="G81" s="778"/>
      <c r="H81" s="779"/>
    </row>
  </sheetData>
  <mergeCells count="60">
    <mergeCell ref="B2:H2"/>
    <mergeCell ref="B3:H3"/>
    <mergeCell ref="E6:H6"/>
    <mergeCell ref="B6:B7"/>
    <mergeCell ref="B9:B10"/>
    <mergeCell ref="B36:B37"/>
    <mergeCell ref="B42:B43"/>
    <mergeCell ref="B54:B55"/>
    <mergeCell ref="B56:B57"/>
    <mergeCell ref="B62:B63"/>
    <mergeCell ref="B64:B65"/>
    <mergeCell ref="B71:B72"/>
    <mergeCell ref="B73:B74"/>
    <mergeCell ref="C6:C7"/>
    <mergeCell ref="D6:D7"/>
    <mergeCell ref="D9:D10"/>
    <mergeCell ref="D36:D37"/>
    <mergeCell ref="D42:D43"/>
    <mergeCell ref="D54:D55"/>
    <mergeCell ref="D56:D57"/>
    <mergeCell ref="D62:D63"/>
    <mergeCell ref="D64:D65"/>
    <mergeCell ref="D71:D72"/>
    <mergeCell ref="D73:D74"/>
    <mergeCell ref="E9:E10"/>
    <mergeCell ref="E36:E37"/>
    <mergeCell ref="E42:E43"/>
    <mergeCell ref="E54:E55"/>
    <mergeCell ref="E56:E57"/>
    <mergeCell ref="E62:E63"/>
    <mergeCell ref="E64:E65"/>
    <mergeCell ref="E71:E72"/>
    <mergeCell ref="E73:E74"/>
    <mergeCell ref="F9:F10"/>
    <mergeCell ref="F36:F37"/>
    <mergeCell ref="F42:F43"/>
    <mergeCell ref="F54:F55"/>
    <mergeCell ref="F56:F57"/>
    <mergeCell ref="F62:F63"/>
    <mergeCell ref="F64:F65"/>
    <mergeCell ref="F71:F72"/>
    <mergeCell ref="F73:F74"/>
    <mergeCell ref="G9:G10"/>
    <mergeCell ref="G36:G37"/>
    <mergeCell ref="G42:G43"/>
    <mergeCell ref="G54:G55"/>
    <mergeCell ref="G56:G57"/>
    <mergeCell ref="G62:G63"/>
    <mergeCell ref="G64:G65"/>
    <mergeCell ref="G71:G72"/>
    <mergeCell ref="G73:G74"/>
    <mergeCell ref="H9:H10"/>
    <mergeCell ref="H36:H37"/>
    <mergeCell ref="H42:H43"/>
    <mergeCell ref="H54:H55"/>
    <mergeCell ref="H56:H57"/>
    <mergeCell ref="H62:H63"/>
    <mergeCell ref="H64:H65"/>
    <mergeCell ref="H71:H72"/>
    <mergeCell ref="H73:H74"/>
  </mergeCells>
  <pageMargins left="0.118110236220472" right="0.118110236220472" top="0.748031496062992" bottom="0.748031496062992" header="0.31496062992126" footer="0.31496062992126"/>
  <pageSetup paperSize="9" scale="60" orientation="portrait"/>
  <headerFooter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БИЛАНС СТАЊА-31.12.2023</vt:lpstr>
      <vt:lpstr>БИЛАНС УСПЕХА-31.12.2023</vt:lpstr>
      <vt:lpstr>ТОКОВИ ГОТОВИНЕ 31.12.2023</vt:lpstr>
      <vt:lpstr>ЦИЉЕВИ </vt:lpstr>
      <vt:lpstr>ПОСЛОВНИ РИЗИЦИ</vt:lpstr>
      <vt:lpstr>АНАЛИЗА</vt:lpstr>
      <vt:lpstr>АНАЛИЗА 2</vt:lpstr>
      <vt:lpstr>БИЛАНС СТАЊА 2024</vt:lpstr>
      <vt:lpstr>БИЛАНС УСПЕХА 2024</vt:lpstr>
      <vt:lpstr>ТОКОВИ ГОТОВИНЕ 2024</vt:lpstr>
      <vt:lpstr>СУБВЕНЦИЈЕ</vt:lpstr>
      <vt:lpstr>ТРОШКОВИ ЗАПОСЛЕНИХ</vt:lpstr>
      <vt:lpstr>БРОЈ ЗАПОСЛЕНИХ</vt:lpstr>
      <vt:lpstr>СТРУКТУРА ЗАПОСЛЕНИХ</vt:lpstr>
      <vt:lpstr>ДИНАМИКА ЗАПОШЉАВАЊА</vt:lpstr>
      <vt:lpstr>ИСПЛАЋЕНА МАСА</vt:lpstr>
      <vt:lpstr>РАСПОН ЗАРАДА</vt:lpstr>
      <vt:lpstr>МАСА ЗАРАДА</vt:lpstr>
      <vt:lpstr>НАКНАДЕ</vt:lpstr>
      <vt:lpstr> НАКНАДЕ 2</vt:lpstr>
      <vt:lpstr>КРЕДИТНА ЗАДУЖЕНОСТ</vt:lpstr>
      <vt:lpstr>ПЛАН ДОБРА И УСЛУГА</vt:lpstr>
      <vt:lpstr>ИНВЕСТИЦИЈЕ</vt:lpstr>
      <vt:lpstr>ПОСЕБНЕ НАМЕНЕ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Korisnik</cp:lastModifiedBy>
  <dcterms:created xsi:type="dcterms:W3CDTF">2013-03-07T07:52:00Z</dcterms:created>
  <cp:lastPrinted>2023-10-06T09:20:00Z</cp:lastPrinted>
  <dcterms:modified xsi:type="dcterms:W3CDTF">2024-05-16T06:21:55Z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62ED0C56721E4592A54B1F98E8FEFD02_13</vt:lpwstr>
  </property>
  <property fmtid="{D5CDD505-2E9C-101B-9397-08002B2CF9AE}" pid="3" name="KSOProductBuildVer">
    <vt:lpwstr>1033-12.2.0.16909</vt:lpwstr>
  </property>
</Properties>
</file>